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8445"/>
  </bookViews>
  <sheets>
    <sheet name="LÁSER" sheetId="3" r:id="rId1"/>
    <sheet name="PIRATAS" sheetId="21" r:id="rId2"/>
    <sheet name="SUNFISH" sheetId="22" r:id="rId3"/>
    <sheet name="SNIPE" sheetId="23" r:id="rId4"/>
    <sheet name="29ER" sheetId="26" r:id="rId5"/>
    <sheet name="TECHNO 293" sheetId="27" r:id="rId6"/>
    <sheet name="HANSA" sheetId="30" r:id="rId7"/>
    <sheet name="VAGABUNDOS" sheetId="31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" i="26" l="1"/>
  <c r="O8" i="26"/>
  <c r="Q8" i="26" s="1"/>
  <c r="O9" i="26"/>
  <c r="Q9" i="26" s="1"/>
  <c r="O10" i="26"/>
  <c r="O11" i="26"/>
  <c r="Q11" i="26" s="1"/>
  <c r="N11" i="26"/>
  <c r="M12" i="23"/>
  <c r="M11" i="23"/>
  <c r="M9" i="31"/>
  <c r="P10" i="21"/>
  <c r="M13" i="23"/>
  <c r="M10" i="22"/>
  <c r="M9" i="22"/>
  <c r="M10" i="21"/>
  <c r="N16" i="3"/>
  <c r="P16" i="3" s="1"/>
  <c r="N18" i="3"/>
  <c r="P18" i="3" s="1"/>
  <c r="N7" i="3"/>
  <c r="P7" i="3" s="1"/>
  <c r="N8" i="3"/>
  <c r="P8" i="3" s="1"/>
  <c r="N10" i="3"/>
  <c r="P10" i="3" s="1"/>
  <c r="N11" i="3"/>
  <c r="P11" i="3" s="1"/>
  <c r="N20" i="3"/>
  <c r="P20" i="3" s="1"/>
  <c r="N24" i="3"/>
  <c r="P24" i="3" s="1"/>
  <c r="N25" i="3"/>
  <c r="P25" i="3" s="1"/>
  <c r="M23" i="3"/>
  <c r="N23" i="3" s="1"/>
  <c r="P23" i="3" s="1"/>
  <c r="M22" i="3"/>
  <c r="N22" i="3" s="1"/>
  <c r="P22" i="3" s="1"/>
  <c r="M21" i="3"/>
  <c r="N21" i="3" s="1"/>
  <c r="P21" i="3" s="1"/>
  <c r="M9" i="3"/>
  <c r="N9" i="3" s="1"/>
  <c r="P9" i="3" s="1"/>
  <c r="M14" i="3"/>
  <c r="N14" i="3" s="1"/>
  <c r="P14" i="3" s="1"/>
  <c r="M12" i="3"/>
  <c r="N12" i="3" s="1"/>
  <c r="P12" i="3" s="1"/>
  <c r="M6" i="27"/>
  <c r="O6" i="27" s="1"/>
  <c r="N11" i="23" l="1"/>
  <c r="P11" i="23" s="1"/>
  <c r="N11" i="31"/>
  <c r="P11" i="31" s="1"/>
  <c r="N8" i="31"/>
  <c r="P8" i="31" s="1"/>
  <c r="N7" i="31"/>
  <c r="P7" i="31" s="1"/>
  <c r="N10" i="31"/>
  <c r="P10" i="31" s="1"/>
  <c r="N9" i="31"/>
  <c r="P9" i="31" s="1"/>
  <c r="N9" i="30"/>
  <c r="P9" i="30" s="1"/>
  <c r="N8" i="30"/>
  <c r="P8" i="30" s="1"/>
  <c r="N7" i="30"/>
  <c r="P7" i="30" s="1"/>
  <c r="N6" i="30"/>
  <c r="P6" i="30" s="1"/>
  <c r="O7" i="26"/>
  <c r="Q7" i="26" s="1"/>
  <c r="N12" i="23"/>
  <c r="P12" i="23" s="1"/>
  <c r="N10" i="23"/>
  <c r="P10" i="23" s="1"/>
  <c r="N8" i="23"/>
  <c r="P8" i="23" s="1"/>
  <c r="N7" i="23"/>
  <c r="P7" i="23" s="1"/>
  <c r="N13" i="23"/>
  <c r="P13" i="23" s="1"/>
  <c r="M10" i="23"/>
  <c r="M9" i="23"/>
  <c r="N6" i="23"/>
  <c r="P6" i="23" s="1"/>
  <c r="N9" i="23"/>
  <c r="P9" i="23" s="1"/>
  <c r="N8" i="22"/>
  <c r="P8" i="22" s="1"/>
  <c r="N9" i="22"/>
  <c r="P9" i="22" s="1"/>
  <c r="N6" i="22"/>
  <c r="P6" i="22" s="1"/>
  <c r="N7" i="22"/>
  <c r="P7" i="22" s="1"/>
  <c r="N10" i="22"/>
  <c r="P10" i="22" s="1"/>
  <c r="M7" i="21"/>
  <c r="N7" i="21"/>
  <c r="P7" i="21" s="1"/>
  <c r="N5" i="21"/>
  <c r="P5" i="21" s="1"/>
  <c r="N9" i="21"/>
  <c r="P9" i="21" s="1"/>
  <c r="N6" i="21"/>
  <c r="P6" i="21" s="1"/>
  <c r="N8" i="21"/>
  <c r="P8" i="21" s="1"/>
  <c r="N26" i="3"/>
  <c r="P26" i="3" s="1"/>
  <c r="N6" i="3"/>
  <c r="P6" i="3" s="1"/>
  <c r="M19" i="3"/>
  <c r="N19" i="3" s="1"/>
  <c r="P19" i="3" s="1"/>
  <c r="M15" i="3"/>
  <c r="N15" i="3" s="1"/>
  <c r="P15" i="3" s="1"/>
  <c r="M17" i="3"/>
  <c r="N17" i="3" s="1"/>
  <c r="P17" i="3" s="1"/>
  <c r="M13" i="3"/>
  <c r="N13" i="3" s="1"/>
  <c r="P13" i="3" s="1"/>
  <c r="O6" i="26" l="1"/>
  <c r="Q6" i="26" s="1"/>
</calcChain>
</file>

<file path=xl/sharedStrings.xml><?xml version="1.0" encoding="utf-8"?>
<sst xmlns="http://schemas.openxmlformats.org/spreadsheetml/2006/main" count="488" uniqueCount="192">
  <si>
    <t>NOMBRE</t>
  </si>
  <si>
    <t>Nº VELA</t>
  </si>
  <si>
    <t>María Fernanda Pinto Tapia</t>
  </si>
  <si>
    <t>APELLIDOS</t>
  </si>
  <si>
    <t>Rodrigo Oporto</t>
  </si>
  <si>
    <t>Axel Marincovich</t>
  </si>
  <si>
    <t>Paula Fuentes Brito</t>
  </si>
  <si>
    <t>Martina Ignacia</t>
  </si>
  <si>
    <t>Jerez Seron</t>
  </si>
  <si>
    <t>NO</t>
  </si>
  <si>
    <t>Manuel José</t>
  </si>
  <si>
    <t>Mackenna</t>
  </si>
  <si>
    <t>Christopher</t>
  </si>
  <si>
    <t>Ford</t>
  </si>
  <si>
    <t>no</t>
  </si>
  <si>
    <t xml:space="preserve">Mauricio </t>
  </si>
  <si>
    <t>Vargas</t>
  </si>
  <si>
    <t>Rodrigo</t>
  </si>
  <si>
    <t>Pinochet Borchert</t>
  </si>
  <si>
    <t xml:space="preserve">Valentina Segovia </t>
  </si>
  <si>
    <t>Arg 1809</t>
  </si>
  <si>
    <t>Emma Seguel</t>
  </si>
  <si>
    <t>Arg2436</t>
  </si>
  <si>
    <t>Andrès Tessada Araya</t>
  </si>
  <si>
    <t>Higuerillas</t>
  </si>
  <si>
    <t>Kiko Ramirez</t>
  </si>
  <si>
    <t>SUNFISH</t>
  </si>
  <si>
    <t xml:space="preserve">Javier </t>
  </si>
  <si>
    <t>Veloso montalva</t>
  </si>
  <si>
    <t>CHI 163249</t>
  </si>
  <si>
    <t>Mariela</t>
  </si>
  <si>
    <t>Moraga Pardo</t>
  </si>
  <si>
    <t>Ignacio</t>
  </si>
  <si>
    <t>Urzúa</t>
  </si>
  <si>
    <t xml:space="preserve">Maida </t>
  </si>
  <si>
    <t>Zlatar</t>
  </si>
  <si>
    <t>CYA</t>
  </si>
  <si>
    <t>Constanza Monckeberg</t>
  </si>
  <si>
    <t>CHI-443</t>
  </si>
  <si>
    <t>Carlos Gomez</t>
  </si>
  <si>
    <t>Maximiliano</t>
  </si>
  <si>
    <t>Verdejo</t>
  </si>
  <si>
    <t>50</t>
  </si>
  <si>
    <t>Amanda</t>
  </si>
  <si>
    <t>48</t>
  </si>
  <si>
    <t>28643</t>
  </si>
  <si>
    <t>Cata Vienne</t>
  </si>
  <si>
    <t>29ER</t>
  </si>
  <si>
    <t>HANSA</t>
  </si>
  <si>
    <t>447</t>
  </si>
  <si>
    <t>11</t>
  </si>
  <si>
    <t>163249</t>
  </si>
  <si>
    <t>20</t>
  </si>
  <si>
    <t>SNIPE</t>
  </si>
  <si>
    <t>TECHNO 293</t>
  </si>
  <si>
    <t>Isidora Uribe Souza</t>
  </si>
  <si>
    <t>Almarza</t>
  </si>
  <si>
    <t>Berg</t>
  </si>
  <si>
    <t>Andres</t>
  </si>
  <si>
    <t>213782</t>
  </si>
  <si>
    <t>CYH</t>
  </si>
  <si>
    <t>Chi 4382</t>
  </si>
  <si>
    <t>Bernardita Herrera</t>
  </si>
  <si>
    <t>Jux</t>
  </si>
  <si>
    <t>Marc</t>
  </si>
  <si>
    <t>CNP</t>
  </si>
  <si>
    <t>Francisco Christie</t>
  </si>
  <si>
    <t>Sotomayor Stewart</t>
  </si>
  <si>
    <t>Cristian Antonio</t>
  </si>
  <si>
    <t>0069</t>
  </si>
  <si>
    <t>Salvatore Vittorio</t>
  </si>
  <si>
    <t xml:space="preserve">Sebastian </t>
  </si>
  <si>
    <t>VAGABUNDOS</t>
  </si>
  <si>
    <t>Berbardo Araya Urbina</t>
  </si>
  <si>
    <t>Alejandro Rivera</t>
  </si>
  <si>
    <t>Héctor Vera</t>
  </si>
  <si>
    <t>CDN</t>
  </si>
  <si>
    <t>Iam Shultz</t>
  </si>
  <si>
    <t>Juan Arredondo</t>
  </si>
  <si>
    <t>28838</t>
  </si>
  <si>
    <t>Andres Urbina</t>
  </si>
  <si>
    <t xml:space="preserve">Cristian </t>
  </si>
  <si>
    <t>Herman</t>
  </si>
  <si>
    <t>Victor</t>
  </si>
  <si>
    <t>Gomez</t>
  </si>
  <si>
    <t xml:space="preserve">Fernando </t>
  </si>
  <si>
    <t>Anguita</t>
  </si>
  <si>
    <t>Aculeo</t>
  </si>
  <si>
    <t>Clase</t>
  </si>
  <si>
    <t>Estandar</t>
  </si>
  <si>
    <t>Simon</t>
  </si>
  <si>
    <t>Nuñez Aparicio</t>
  </si>
  <si>
    <t>Radial</t>
  </si>
  <si>
    <t>Antonia</t>
  </si>
  <si>
    <t>Muñoz Vera</t>
  </si>
  <si>
    <t>Malsh</t>
  </si>
  <si>
    <t xml:space="preserve">Pedro </t>
  </si>
  <si>
    <t>Larrain</t>
  </si>
  <si>
    <t>Mayra</t>
  </si>
  <si>
    <t>Fuentes</t>
  </si>
  <si>
    <t>Valdivia</t>
  </si>
  <si>
    <t>Lugar</t>
  </si>
  <si>
    <t>Reg 1</t>
  </si>
  <si>
    <t>Reg 2</t>
  </si>
  <si>
    <t>Reg 3</t>
  </si>
  <si>
    <t>Reg 4</t>
  </si>
  <si>
    <t>Reg 5</t>
  </si>
  <si>
    <t>Reg 6</t>
  </si>
  <si>
    <t>Timonel</t>
  </si>
  <si>
    <t>Tripulante</t>
  </si>
  <si>
    <t>Arturo Kutscher</t>
  </si>
  <si>
    <t>Francisco Rompentiel</t>
  </si>
  <si>
    <t>Pablo Carrasco</t>
  </si>
  <si>
    <t>Daniela Carrasco</t>
  </si>
  <si>
    <t>Felipe Gil</t>
  </si>
  <si>
    <t>Juan Ignacio Molina</t>
  </si>
  <si>
    <t>Tomas Iborbouren</t>
  </si>
  <si>
    <t>Piratas</t>
  </si>
  <si>
    <t>Sunfish</t>
  </si>
  <si>
    <t>Sunfish Puerto Montt</t>
  </si>
  <si>
    <t>Caren</t>
  </si>
  <si>
    <t>Rodolfo</t>
  </si>
  <si>
    <t>Schmiddlin</t>
  </si>
  <si>
    <t xml:space="preserve">Agustin </t>
  </si>
  <si>
    <t>Perez</t>
  </si>
  <si>
    <t>Cristian Obermoller</t>
  </si>
  <si>
    <t>Matias Poncell</t>
  </si>
  <si>
    <t xml:space="preserve">Patricio Middleton </t>
  </si>
  <si>
    <t>Eduardo Uribe</t>
  </si>
  <si>
    <t xml:space="preserve">Andrés Pozo </t>
  </si>
  <si>
    <t>Snipe</t>
  </si>
  <si>
    <t>Alberto Prieto</t>
  </si>
  <si>
    <t>Micah Ortuzar</t>
  </si>
  <si>
    <t>Jaime Garcia</t>
  </si>
  <si>
    <t>Ricardo Navarro</t>
  </si>
  <si>
    <t>Claudio Vasquez</t>
  </si>
  <si>
    <t>Patricio Varas</t>
  </si>
  <si>
    <t>Alejandro Gallardo</t>
  </si>
  <si>
    <t>Papudo</t>
  </si>
  <si>
    <t>Trinidad Prieto</t>
  </si>
  <si>
    <t>Francisca Novion</t>
  </si>
  <si>
    <t xml:space="preserve">Sebastian Fuenzalida </t>
  </si>
  <si>
    <t>Rafaela Salvatore</t>
  </si>
  <si>
    <t>Diego Tessada</t>
  </si>
  <si>
    <t>Martín Campos</t>
  </si>
  <si>
    <t>Joaquin Ramirez</t>
  </si>
  <si>
    <t>29er</t>
  </si>
  <si>
    <t>Mylenka Budrovich</t>
  </si>
  <si>
    <t>Paula Miranda</t>
  </si>
  <si>
    <t>Paola Sanchez</t>
  </si>
  <si>
    <t>Javier Verdejo</t>
  </si>
  <si>
    <t>Hansa</t>
  </si>
  <si>
    <t xml:space="preserve"> Náutico Inclusivo de Chile</t>
  </si>
  <si>
    <t>Bernardo Araya</t>
  </si>
  <si>
    <t>Williams Castillo</t>
  </si>
  <si>
    <t>Carlos Gonzalez</t>
  </si>
  <si>
    <t>Roberto Shultz</t>
  </si>
  <si>
    <t>Leonidas Valenzuela</t>
  </si>
  <si>
    <t>Vagabundos</t>
  </si>
  <si>
    <t>NAO Santiago</t>
  </si>
  <si>
    <t>NAO Algarrobo</t>
  </si>
  <si>
    <t>NAO Valparaiso</t>
  </si>
  <si>
    <t>Vasquez</t>
  </si>
  <si>
    <t>x</t>
  </si>
  <si>
    <t>DNS</t>
  </si>
  <si>
    <t>xx</t>
  </si>
  <si>
    <t>Arg 1885</t>
  </si>
  <si>
    <t>DNF</t>
  </si>
  <si>
    <t>DNC</t>
  </si>
  <si>
    <t>amarillo</t>
  </si>
  <si>
    <t>verde</t>
  </si>
  <si>
    <t>Azul</t>
  </si>
  <si>
    <t xml:space="preserve">Morado </t>
  </si>
  <si>
    <t>valor letra</t>
  </si>
  <si>
    <t>letras</t>
  </si>
  <si>
    <t>desc</t>
  </si>
  <si>
    <t>ST</t>
  </si>
  <si>
    <t>Total</t>
  </si>
  <si>
    <t>s/n</t>
  </si>
  <si>
    <t>LASER</t>
  </si>
  <si>
    <t>Rodrigo Quiroz</t>
  </si>
  <si>
    <t>PIRATAS</t>
  </si>
  <si>
    <t>letra</t>
  </si>
  <si>
    <t>Marcos Campos</t>
  </si>
  <si>
    <t>Techno</t>
  </si>
  <si>
    <t>Joaquin Campos</t>
  </si>
  <si>
    <t>Letras</t>
  </si>
  <si>
    <t>31/11</t>
  </si>
  <si>
    <t>valor letras</t>
  </si>
  <si>
    <t>Reg 7</t>
  </si>
  <si>
    <t>dsq</t>
  </si>
  <si>
    <t>walter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</si>
</sst>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1" xfId="0" applyBorder="1"/>
    <xf numFmtId="0" fontId="0" fillId="0" borderId="1" xfId="0" applyFill="1" applyBorder="1" applyProtection="1"/>
    <xf numFmtId="0" fontId="0" fillId="2" borderId="1" xfId="0" applyFill="1" applyBorder="1" applyProtection="1"/>
    <xf numFmtId="0" fontId="0" fillId="2" borderId="2" xfId="0" applyFill="1" applyBorder="1" applyProtection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14" fontId="0" fillId="2" borderId="1" xfId="0" applyNumberFormat="1" applyFill="1" applyBorder="1" applyProtection="1"/>
    <xf numFmtId="0" fontId="0" fillId="2" borderId="6" xfId="0" applyFill="1" applyBorder="1" applyProtection="1"/>
    <xf numFmtId="0" fontId="0" fillId="2" borderId="6" xfId="0" applyFill="1" applyBorder="1"/>
    <xf numFmtId="0" fontId="0" fillId="0" borderId="6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NumberFormat="1" applyFill="1" applyBorder="1" applyProtection="1"/>
    <xf numFmtId="0" fontId="0" fillId="2" borderId="1" xfId="0" applyNumberFormat="1" applyFill="1" applyBorder="1"/>
    <xf numFmtId="0" fontId="0" fillId="0" borderId="1" xfId="0" applyNumberFormat="1" applyBorder="1"/>
    <xf numFmtId="0" fontId="0" fillId="0" borderId="1" xfId="0" applyBorder="1" applyAlignment="1">
      <alignment horizontal="left"/>
    </xf>
    <xf numFmtId="0" fontId="0" fillId="2" borderId="8" xfId="0" applyFill="1" applyBorder="1" applyProtection="1"/>
    <xf numFmtId="0" fontId="0" fillId="0" borderId="1" xfId="0" applyFill="1" applyBorder="1"/>
    <xf numFmtId="0" fontId="0" fillId="2" borderId="0" xfId="0" applyFill="1"/>
    <xf numFmtId="0" fontId="0" fillId="2" borderId="0" xfId="0" applyFill="1" applyBorder="1" applyProtection="1"/>
    <xf numFmtId="0" fontId="4" fillId="2" borderId="1" xfId="0" applyFont="1" applyFill="1" applyBorder="1" applyProtection="1"/>
    <xf numFmtId="0" fontId="0" fillId="0" borderId="1" xfId="0" applyFill="1" applyBorder="1" applyAlignment="1">
      <alignment horizontal="center"/>
    </xf>
    <xf numFmtId="0" fontId="0" fillId="0" borderId="6" xfId="0" applyFill="1" applyBorder="1" applyProtection="1"/>
    <xf numFmtId="0" fontId="0" fillId="0" borderId="1" xfId="0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4" xfId="0" applyFill="1" applyBorder="1" applyProtection="1"/>
    <xf numFmtId="0" fontId="0" fillId="2" borderId="17" xfId="0" applyFill="1" applyBorder="1" applyProtection="1"/>
    <xf numFmtId="0" fontId="0" fillId="2" borderId="1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0" xfId="0" applyFont="1" applyFill="1" applyBorder="1"/>
    <xf numFmtId="0" fontId="1" fillId="5" borderId="21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2" xfId="0" applyFont="1" applyFill="1" applyBorder="1"/>
    <xf numFmtId="0" fontId="1" fillId="5" borderId="23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</xf>
    <xf numFmtId="0" fontId="7" fillId="2" borderId="2" xfId="0" applyFont="1" applyFill="1" applyBorder="1" applyProtection="1"/>
    <xf numFmtId="0" fontId="8" fillId="2" borderId="2" xfId="0" applyFont="1" applyFill="1" applyBorder="1" applyProtection="1"/>
    <xf numFmtId="0" fontId="0" fillId="0" borderId="0" xfId="0" applyFill="1" applyBorder="1" applyAlignment="1">
      <alignment horizontal="left"/>
    </xf>
    <xf numFmtId="0" fontId="8" fillId="0" borderId="1" xfId="0" applyFont="1" applyFill="1" applyBorder="1" applyAlignment="1" applyProtection="1">
      <alignment wrapText="1"/>
    </xf>
    <xf numFmtId="0" fontId="8" fillId="2" borderId="1" xfId="0" applyFont="1" applyFill="1" applyBorder="1"/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8" fillId="0" borderId="1" xfId="0" applyFont="1" applyFill="1" applyBorder="1" applyProtection="1"/>
    <xf numFmtId="0" fontId="0" fillId="0" borderId="3" xfId="0" applyBorder="1"/>
    <xf numFmtId="0" fontId="0" fillId="2" borderId="14" xfId="0" applyFill="1" applyBorder="1" applyAlignment="1" applyProtection="1">
      <alignment horizontal="center"/>
    </xf>
    <xf numFmtId="0" fontId="0" fillId="0" borderId="11" xfId="0" applyBorder="1"/>
    <xf numFmtId="0" fontId="0" fillId="0" borderId="12" xfId="0" applyBorder="1"/>
    <xf numFmtId="0" fontId="0" fillId="0" borderId="17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" xfId="0" applyFill="1" applyBorder="1" applyAlignment="1" applyProtection="1">
      <alignment horizontal="center" wrapText="1"/>
    </xf>
    <xf numFmtId="0" fontId="0" fillId="0" borderId="14" xfId="0" applyBorder="1" applyAlignment="1">
      <alignment horizontal="center"/>
    </xf>
    <xf numFmtId="0" fontId="7" fillId="2" borderId="0" xfId="0" applyFont="1" applyFill="1" applyBorder="1" applyProtection="1"/>
    <xf numFmtId="0" fontId="1" fillId="5" borderId="2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</xf>
    <xf numFmtId="0" fontId="0" fillId="2" borderId="2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2" borderId="9" xfId="0" applyFill="1" applyBorder="1" applyAlignment="1" applyProtection="1">
      <alignment horizontal="center"/>
    </xf>
    <xf numFmtId="0" fontId="8" fillId="2" borderId="8" xfId="0" applyFont="1" applyFill="1" applyBorder="1" applyProtection="1"/>
    <xf numFmtId="0" fontId="0" fillId="2" borderId="6" xfId="0" applyFill="1" applyBorder="1" applyAlignment="1" applyProtection="1">
      <alignment horizontal="center"/>
    </xf>
    <xf numFmtId="0" fontId="0" fillId="0" borderId="5" xfId="0" applyBorder="1" applyAlignment="1">
      <alignment horizontal="center"/>
    </xf>
    <xf numFmtId="0" fontId="8" fillId="2" borderId="1" xfId="0" applyFont="1" applyFill="1" applyBorder="1" applyProtection="1"/>
    <xf numFmtId="0" fontId="8" fillId="0" borderId="1" xfId="0" applyFont="1" applyBorder="1"/>
    <xf numFmtId="0" fontId="5" fillId="5" borderId="20" xfId="0" applyFont="1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32" xfId="0" applyFill="1" applyBorder="1" applyAlignment="1" applyProtection="1">
      <alignment horizontal="center"/>
    </xf>
    <xf numFmtId="0" fontId="0" fillId="0" borderId="0" xfId="0" applyAlignment="1">
      <alignment horizontal="right"/>
    </xf>
    <xf numFmtId="0" fontId="0" fillId="2" borderId="25" xfId="0" applyFill="1" applyBorder="1" applyProtection="1"/>
    <xf numFmtId="0" fontId="4" fillId="2" borderId="25" xfId="0" applyFont="1" applyFill="1" applyBorder="1" applyProtection="1"/>
    <xf numFmtId="0" fontId="0" fillId="0" borderId="24" xfId="0" applyFill="1" applyBorder="1" applyProtection="1"/>
    <xf numFmtId="0" fontId="0" fillId="0" borderId="14" xfId="0" applyFill="1" applyBorder="1" applyProtection="1"/>
    <xf numFmtId="0" fontId="0" fillId="0" borderId="14" xfId="0" applyFill="1" applyBorder="1" applyAlignment="1" applyProtection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7" fillId="2" borderId="14" xfId="0" applyFont="1" applyFill="1" applyBorder="1" applyProtection="1"/>
    <xf numFmtId="0" fontId="7" fillId="2" borderId="34" xfId="0" applyFont="1" applyFill="1" applyBorder="1" applyProtection="1"/>
    <xf numFmtId="0" fontId="0" fillId="0" borderId="18" xfId="0" applyBorder="1" applyAlignment="1">
      <alignment horizontal="center"/>
    </xf>
    <xf numFmtId="14" fontId="0" fillId="2" borderId="14" xfId="0" applyNumberFormat="1" applyFill="1" applyBorder="1" applyProtection="1"/>
    <xf numFmtId="0" fontId="0" fillId="2" borderId="34" xfId="0" applyFill="1" applyBorder="1" applyProtection="1"/>
    <xf numFmtId="14" fontId="0" fillId="0" borderId="17" xfId="0" applyNumberFormat="1" applyBorder="1"/>
    <xf numFmtId="0" fontId="0" fillId="2" borderId="0" xfId="0" applyFill="1" applyBorder="1" applyAlignment="1" applyProtection="1">
      <alignment horizontal="right"/>
    </xf>
    <xf numFmtId="0" fontId="0" fillId="0" borderId="8" xfId="0" applyBorder="1"/>
    <xf numFmtId="0" fontId="0" fillId="0" borderId="7" xfId="0" applyBorder="1"/>
    <xf numFmtId="0" fontId="3" fillId="4" borderId="0" xfId="0" applyFont="1" applyFill="1" applyAlignment="1">
      <alignment horizontal="center"/>
    </xf>
    <xf numFmtId="0" fontId="0" fillId="2" borderId="0" xfId="0" applyFill="1" applyBorder="1" applyAlignment="1">
      <alignment horizontal="right"/>
    </xf>
    <xf numFmtId="0" fontId="0" fillId="0" borderId="0" xfId="0" applyBorder="1" applyAlignment="1">
      <alignment horizontal="left"/>
    </xf>
    <xf numFmtId="0" fontId="1" fillId="5" borderId="37" xfId="0" applyFont="1" applyFill="1" applyBorder="1" applyAlignment="1">
      <alignment horizontal="center"/>
    </xf>
    <xf numFmtId="14" fontId="0" fillId="2" borderId="9" xfId="0" applyNumberFormat="1" applyFill="1" applyBorder="1"/>
    <xf numFmtId="0" fontId="0" fillId="0" borderId="9" xfId="0" applyBorder="1"/>
    <xf numFmtId="0" fontId="0" fillId="0" borderId="9" xfId="0" applyFill="1" applyBorder="1" applyProtection="1"/>
    <xf numFmtId="0" fontId="0" fillId="2" borderId="9" xfId="0" applyFill="1" applyBorder="1" applyProtection="1"/>
    <xf numFmtId="0" fontId="0" fillId="2" borderId="25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16" fontId="0" fillId="0" borderId="39" xfId="0" applyNumberFormat="1" applyBorder="1" applyAlignment="1">
      <alignment horizontal="center"/>
    </xf>
    <xf numFmtId="0" fontId="0" fillId="0" borderId="39" xfId="0" applyBorder="1"/>
    <xf numFmtId="0" fontId="0" fillId="0" borderId="40" xfId="0" applyBorder="1"/>
    <xf numFmtId="16" fontId="0" fillId="0" borderId="39" xfId="0" applyNumberFormat="1" applyBorder="1"/>
    <xf numFmtId="0" fontId="0" fillId="2" borderId="4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 applyProtection="1">
      <alignment horizontal="left"/>
    </xf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 applyProtection="1">
      <alignment horizontal="left"/>
    </xf>
    <xf numFmtId="0" fontId="9" fillId="2" borderId="42" xfId="1" applyFont="1" applyFill="1" applyBorder="1" applyAlignment="1">
      <alignment horizontal="center"/>
    </xf>
    <xf numFmtId="0" fontId="0" fillId="2" borderId="9" xfId="0" applyFill="1" applyBorder="1"/>
    <xf numFmtId="0" fontId="0" fillId="0" borderId="28" xfId="0" applyBorder="1"/>
    <xf numFmtId="0" fontId="0" fillId="2" borderId="29" xfId="0" applyFill="1" applyBorder="1" applyProtection="1"/>
    <xf numFmtId="0" fontId="0" fillId="0" borderId="29" xfId="0" applyBorder="1"/>
    <xf numFmtId="0" fontId="0" fillId="2" borderId="32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45" xfId="0" applyFill="1" applyBorder="1" applyAlignment="1" applyProtection="1">
      <alignment horizontal="center"/>
    </xf>
    <xf numFmtId="0" fontId="0" fillId="2" borderId="16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0" borderId="43" xfId="0" applyBorder="1"/>
    <xf numFmtId="0" fontId="0" fillId="0" borderId="45" xfId="0" applyBorder="1"/>
    <xf numFmtId="0" fontId="0" fillId="2" borderId="41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left"/>
    </xf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5" fillId="5" borderId="22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7" xfId="1" applyFill="1" applyBorder="1" applyAlignment="1" applyProtection="1">
      <alignment horizontal="center"/>
    </xf>
    <xf numFmtId="0" fontId="0" fillId="2" borderId="17" xfId="0" applyFill="1" applyBorder="1" applyAlignment="1" applyProtection="1"/>
    <xf numFmtId="0" fontId="0" fillId="0" borderId="0" xfId="0" applyBorder="1" applyAlignment="1">
      <alignment horizontal="right"/>
    </xf>
    <xf numFmtId="0" fontId="0" fillId="0" borderId="24" xfId="0" applyFill="1" applyBorder="1" applyAlignment="1" applyProtection="1">
      <alignment horizontal="center"/>
    </xf>
    <xf numFmtId="0" fontId="0" fillId="0" borderId="35" xfId="0" applyBorder="1" applyAlignment="1">
      <alignment horizontal="center"/>
    </xf>
    <xf numFmtId="0" fontId="0" fillId="0" borderId="50" xfId="0" applyFill="1" applyBorder="1" applyAlignment="1" applyProtection="1">
      <alignment horizontal="center"/>
    </xf>
    <xf numFmtId="0" fontId="0" fillId="0" borderId="32" xfId="0" applyBorder="1" applyAlignment="1">
      <alignment horizontal="center"/>
    </xf>
    <xf numFmtId="0" fontId="8" fillId="0" borderId="24" xfId="0" applyFont="1" applyFill="1" applyBorder="1" applyAlignment="1" applyProtection="1">
      <alignment horizontal="center"/>
    </xf>
    <xf numFmtId="16" fontId="0" fillId="0" borderId="38" xfId="0" applyNumberFormat="1" applyBorder="1" applyAlignment="1">
      <alignment horizontal="center"/>
    </xf>
    <xf numFmtId="0" fontId="0" fillId="0" borderId="38" xfId="0" applyBorder="1"/>
    <xf numFmtId="0" fontId="0" fillId="0" borderId="45" xfId="0" applyBorder="1" applyAlignment="1">
      <alignment horizontal="center"/>
    </xf>
    <xf numFmtId="0" fontId="0" fillId="0" borderId="9" xfId="0" applyFill="1" applyBorder="1"/>
    <xf numFmtId="0" fontId="0" fillId="0" borderId="15" xfId="0" applyFill="1" applyBorder="1" applyAlignment="1" applyProtection="1">
      <alignment horizontal="center"/>
    </xf>
    <xf numFmtId="0" fontId="0" fillId="0" borderId="2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1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0" fillId="5" borderId="38" xfId="0" applyFill="1" applyBorder="1" applyAlignment="1">
      <alignment horizontal="center"/>
    </xf>
    <xf numFmtId="16" fontId="0" fillId="5" borderId="39" xfId="0" applyNumberFormat="1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29" xfId="0" applyFill="1" applyBorder="1" applyAlignment="1" applyProtection="1">
      <alignment horizontal="center"/>
    </xf>
    <xf numFmtId="0" fontId="0" fillId="3" borderId="25" xfId="0" applyFill="1" applyBorder="1" applyAlignment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28" xfId="0" applyFill="1" applyBorder="1" applyAlignment="1">
      <alignment horizontal="center"/>
    </xf>
    <xf numFmtId="0" fontId="0" fillId="3" borderId="32" xfId="0" applyFill="1" applyBorder="1" applyAlignment="1" applyProtection="1">
      <alignment horizontal="center"/>
    </xf>
    <xf numFmtId="0" fontId="8" fillId="2" borderId="22" xfId="0" applyFont="1" applyFill="1" applyBorder="1" applyProtection="1"/>
    <xf numFmtId="0" fontId="8" fillId="2" borderId="2" xfId="0" applyFont="1" applyFill="1" applyBorder="1"/>
    <xf numFmtId="0" fontId="0" fillId="0" borderId="2" xfId="0" applyFill="1" applyBorder="1" applyProtection="1"/>
    <xf numFmtId="0" fontId="8" fillId="0" borderId="22" xfId="0" applyFont="1" applyBorder="1"/>
    <xf numFmtId="0" fontId="8" fillId="0" borderId="0" xfId="0" applyFont="1" applyBorder="1"/>
    <xf numFmtId="0" fontId="8" fillId="2" borderId="2" xfId="0" applyFont="1" applyFill="1" applyBorder="1" applyAlignment="1">
      <alignment horizontal="center"/>
    </xf>
    <xf numFmtId="0" fontId="0" fillId="0" borderId="31" xfId="0" applyBorder="1"/>
    <xf numFmtId="0" fontId="0" fillId="0" borderId="4" xfId="0" applyBorder="1"/>
    <xf numFmtId="0" fontId="0" fillId="0" borderId="29" xfId="0" applyFill="1" applyBorder="1" applyProtection="1"/>
    <xf numFmtId="0" fontId="0" fillId="0" borderId="10" xfId="0" applyBorder="1"/>
    <xf numFmtId="0" fontId="0" fillId="2" borderId="28" xfId="0" applyFill="1" applyBorder="1" applyProtection="1"/>
    <xf numFmtId="0" fontId="0" fillId="0" borderId="29" xfId="0" applyFill="1" applyBorder="1" applyAlignment="1" applyProtection="1">
      <alignment wrapText="1"/>
    </xf>
    <xf numFmtId="0" fontId="0" fillId="2" borderId="30" xfId="0" applyFill="1" applyBorder="1"/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9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28" xfId="0" applyFill="1" applyBorder="1" applyAlignment="1" applyProtection="1">
      <alignment horizontal="center"/>
    </xf>
    <xf numFmtId="0" fontId="0" fillId="0" borderId="50" xfId="0" applyBorder="1"/>
    <xf numFmtId="0" fontId="0" fillId="0" borderId="32" xfId="0" applyBorder="1"/>
    <xf numFmtId="0" fontId="0" fillId="0" borderId="14" xfId="0" applyFont="1" applyBorder="1" applyAlignment="1">
      <alignment horizontal="center"/>
    </xf>
    <xf numFmtId="0" fontId="9" fillId="2" borderId="1" xfId="1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/>
    </xf>
    <xf numFmtId="0" fontId="9" fillId="2" borderId="1" xfId="1" applyFont="1" applyFill="1" applyBorder="1" applyAlignment="1">
      <alignment horizontal="center"/>
    </xf>
    <xf numFmtId="0" fontId="9" fillId="0" borderId="17" xfId="1" applyFont="1" applyFill="1" applyBorder="1" applyAlignment="1" applyProtection="1">
      <alignment horizontal="center"/>
    </xf>
    <xf numFmtId="0" fontId="9" fillId="2" borderId="16" xfId="1" applyFont="1" applyFill="1" applyBorder="1" applyAlignment="1" applyProtection="1">
      <alignment horizontal="center"/>
    </xf>
    <xf numFmtId="0" fontId="9" fillId="0" borderId="18" xfId="1" applyFont="1" applyFill="1" applyBorder="1" applyAlignment="1" applyProtection="1">
      <alignment horizontal="center"/>
    </xf>
    <xf numFmtId="0" fontId="0" fillId="2" borderId="14" xfId="0" applyFill="1" applyBorder="1" applyAlignment="1" applyProtection="1"/>
    <xf numFmtId="0" fontId="0" fillId="2" borderId="1" xfId="0" applyFill="1" applyBorder="1" applyAlignment="1" applyProtection="1"/>
    <xf numFmtId="0" fontId="0" fillId="3" borderId="18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7" xfId="0" applyFill="1" applyBorder="1" applyAlignment="1">
      <alignment horizontal="center"/>
    </xf>
    <xf numFmtId="0" fontId="9" fillId="2" borderId="9" xfId="1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9" fillId="2" borderId="9" xfId="1" applyFont="1" applyFill="1" applyBorder="1" applyAlignment="1">
      <alignment horizontal="center"/>
    </xf>
    <xf numFmtId="0" fontId="9" fillId="0" borderId="32" xfId="1" applyFont="1" applyFill="1" applyBorder="1" applyAlignment="1" applyProtection="1">
      <alignment horizontal="center"/>
    </xf>
    <xf numFmtId="0" fontId="0" fillId="3" borderId="14" xfId="0" applyFill="1" applyBorder="1"/>
    <xf numFmtId="0" fontId="0" fillId="2" borderId="26" xfId="0" applyFill="1" applyBorder="1" applyProtection="1"/>
    <xf numFmtId="0" fontId="0" fillId="2" borderId="17" xfId="0" applyFill="1" applyBorder="1" applyAlignment="1" applyProtection="1">
      <alignment horizontal="left"/>
    </xf>
    <xf numFmtId="0" fontId="4" fillId="2" borderId="8" xfId="0" applyFont="1" applyFill="1" applyBorder="1" applyAlignment="1" applyProtection="1">
      <alignment horizontal="left"/>
    </xf>
    <xf numFmtId="0" fontId="0" fillId="0" borderId="10" xfId="0" applyFill="1" applyBorder="1" applyAlignment="1" applyProtection="1">
      <alignment horizontal="center"/>
    </xf>
    <xf numFmtId="0" fontId="8" fillId="0" borderId="25" xfId="1" applyFont="1" applyBorder="1" applyAlignment="1">
      <alignment horizontal="center"/>
    </xf>
    <xf numFmtId="0" fontId="4" fillId="2" borderId="46" xfId="0" applyFont="1" applyFill="1" applyBorder="1" applyAlignment="1" applyProtection="1">
      <alignment horizontal="center"/>
    </xf>
    <xf numFmtId="0" fontId="0" fillId="3" borderId="44" xfId="0" applyFill="1" applyBorder="1" applyAlignment="1">
      <alignment horizontal="center"/>
    </xf>
    <xf numFmtId="0" fontId="0" fillId="3" borderId="18" xfId="0" applyFill="1" applyBorder="1"/>
    <xf numFmtId="0" fontId="0" fillId="0" borderId="52" xfId="0" applyBorder="1"/>
    <xf numFmtId="0" fontId="0" fillId="3" borderId="14" xfId="0" applyFill="1" applyBorder="1" applyProtection="1"/>
    <xf numFmtId="0" fontId="0" fillId="3" borderId="1" xfId="0" applyFill="1" applyBorder="1" applyProtection="1"/>
    <xf numFmtId="0" fontId="0" fillId="3" borderId="17" xfId="0" applyFill="1" applyBorder="1" applyProtection="1"/>
    <xf numFmtId="0" fontId="0" fillId="0" borderId="50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Protection="1"/>
    <xf numFmtId="0" fontId="0" fillId="3" borderId="34" xfId="0" applyFill="1" applyBorder="1" applyProtection="1"/>
    <xf numFmtId="0" fontId="0" fillId="2" borderId="14" xfId="0" applyFont="1" applyFill="1" applyBorder="1" applyProtection="1"/>
    <xf numFmtId="0" fontId="0" fillId="2" borderId="2" xfId="0" applyFont="1" applyFill="1" applyBorder="1" applyProtection="1"/>
    <xf numFmtId="0" fontId="0" fillId="2" borderId="14" xfId="1" applyFont="1" applyFill="1" applyBorder="1" applyProtection="1"/>
    <xf numFmtId="0" fontId="0" fillId="2" borderId="2" xfId="1" applyFont="1" applyFill="1" applyBorder="1" applyProtection="1"/>
    <xf numFmtId="0" fontId="0" fillId="0" borderId="50" xfId="0" applyFill="1" applyBorder="1" applyProtection="1"/>
    <xf numFmtId="0" fontId="0" fillId="0" borderId="17" xfId="0" applyFill="1" applyBorder="1"/>
    <xf numFmtId="0" fontId="0" fillId="0" borderId="17" xfId="0" applyBorder="1" applyAlignment="1">
      <alignment horizontal="left"/>
    </xf>
    <xf numFmtId="0" fontId="0" fillId="0" borderId="32" xfId="0" applyFill="1" applyBorder="1"/>
    <xf numFmtId="0" fontId="0" fillId="3" borderId="50" xfId="0" applyFont="1" applyFill="1" applyBorder="1" applyAlignment="1">
      <alignment horizontal="center"/>
    </xf>
    <xf numFmtId="0" fontId="0" fillId="3" borderId="25" xfId="0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/>
    </xf>
    <xf numFmtId="0" fontId="9" fillId="3" borderId="16" xfId="1" applyFont="1" applyFill="1" applyBorder="1" applyAlignment="1">
      <alignment horizontal="center"/>
    </xf>
    <xf numFmtId="14" fontId="0" fillId="3" borderId="25" xfId="0" applyNumberFormat="1" applyFill="1" applyBorder="1" applyAlignment="1" applyProtection="1">
      <alignment horizontal="center"/>
    </xf>
    <xf numFmtId="14" fontId="0" fillId="3" borderId="26" xfId="0" applyNumberFormat="1" applyFill="1" applyBorder="1" applyAlignment="1" applyProtection="1">
      <alignment horizontal="center"/>
    </xf>
    <xf numFmtId="0" fontId="0" fillId="0" borderId="45" xfId="0" applyFill="1" applyBorder="1" applyAlignment="1" applyProtection="1">
      <alignment wrapText="1"/>
    </xf>
    <xf numFmtId="0" fontId="0" fillId="0" borderId="17" xfId="0" applyFill="1" applyBorder="1" applyProtection="1"/>
    <xf numFmtId="0" fontId="0" fillId="0" borderId="32" xfId="0" applyFill="1" applyBorder="1" applyProtection="1"/>
    <xf numFmtId="0" fontId="3" fillId="4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zoomScaleNormal="100" workbookViewId="0">
      <selection activeCell="T15" sqref="T15"/>
    </sheetView>
  </sheetViews>
  <sheetFormatPr baseColWidth="10" defaultRowHeight="15" x14ac:dyDescent="0.25"/>
  <cols>
    <col min="1" max="1" width="3" bestFit="1" customWidth="1"/>
    <col min="2" max="2" width="12" bestFit="1" customWidth="1"/>
    <col min="3" max="3" width="17" bestFit="1" customWidth="1"/>
    <col min="4" max="4" width="10.42578125" customWidth="1"/>
    <col min="5" max="5" width="8.5703125" bestFit="1" customWidth="1"/>
    <col min="6" max="6" width="10.42578125" bestFit="1" customWidth="1"/>
    <col min="7" max="7" width="5.7109375" style="54" bestFit="1" customWidth="1"/>
    <col min="8" max="8" width="7" style="54" bestFit="1" customWidth="1"/>
    <col min="9" max="10" width="5.7109375" style="54" bestFit="1" customWidth="1"/>
    <col min="11" max="11" width="6.28515625" style="54" bestFit="1" customWidth="1"/>
    <col min="12" max="12" width="5.7109375" style="54" bestFit="1" customWidth="1"/>
    <col min="13" max="13" width="7.7109375" bestFit="1" customWidth="1"/>
    <col min="14" max="14" width="5.85546875" bestFit="1" customWidth="1"/>
    <col min="15" max="15" width="5" bestFit="1" customWidth="1"/>
    <col min="16" max="16" width="5.42578125" bestFit="1" customWidth="1"/>
  </cols>
  <sheetData>
    <row r="2" spans="1:16" ht="18.75" x14ac:dyDescent="0.3">
      <c r="B2" s="266" t="s">
        <v>179</v>
      </c>
      <c r="C2" s="266"/>
      <c r="D2" s="266"/>
      <c r="E2" s="266"/>
      <c r="F2" s="266"/>
    </row>
    <row r="3" spans="1:16" ht="15.75" thickBot="1" x14ac:dyDescent="0.3"/>
    <row r="4" spans="1:16" ht="15.75" thickBot="1" x14ac:dyDescent="0.3">
      <c r="G4" s="178"/>
      <c r="H4" s="179">
        <v>43799</v>
      </c>
      <c r="I4" s="180"/>
      <c r="J4" s="178"/>
      <c r="K4" s="179">
        <v>43800</v>
      </c>
      <c r="L4" s="180"/>
    </row>
    <row r="5" spans="1:16" ht="15.75" thickBot="1" x14ac:dyDescent="0.3">
      <c r="A5" s="40"/>
      <c r="B5" s="40" t="s">
        <v>0</v>
      </c>
      <c r="C5" s="41" t="s">
        <v>3</v>
      </c>
      <c r="D5" s="42" t="s">
        <v>1</v>
      </c>
      <c r="E5" s="42" t="s">
        <v>88</v>
      </c>
      <c r="F5" s="43" t="s">
        <v>101</v>
      </c>
      <c r="G5" s="43" t="s">
        <v>102</v>
      </c>
      <c r="H5" s="43" t="s">
        <v>103</v>
      </c>
      <c r="I5" s="43" t="s">
        <v>104</v>
      </c>
      <c r="J5" s="47" t="s">
        <v>105</v>
      </c>
      <c r="K5" s="47" t="s">
        <v>106</v>
      </c>
      <c r="L5" s="105" t="s">
        <v>107</v>
      </c>
      <c r="M5" s="80" t="s">
        <v>188</v>
      </c>
      <c r="N5" s="41" t="s">
        <v>176</v>
      </c>
      <c r="O5" s="69" t="s">
        <v>175</v>
      </c>
      <c r="P5" s="125" t="s">
        <v>177</v>
      </c>
    </row>
    <row r="6" spans="1:16" x14ac:dyDescent="0.25">
      <c r="A6" s="58">
        <v>1</v>
      </c>
      <c r="B6" s="189" t="s">
        <v>32</v>
      </c>
      <c r="C6" s="189" t="s">
        <v>56</v>
      </c>
      <c r="D6" s="192"/>
      <c r="E6" s="195" t="s">
        <v>89</v>
      </c>
      <c r="F6" s="196" t="s">
        <v>87</v>
      </c>
      <c r="G6" s="202">
        <v>2</v>
      </c>
      <c r="H6" s="203">
        <v>2</v>
      </c>
      <c r="I6" s="204">
        <v>3</v>
      </c>
      <c r="J6" s="128">
        <v>2</v>
      </c>
      <c r="K6" s="67">
        <v>1</v>
      </c>
      <c r="L6" s="89">
        <v>2</v>
      </c>
      <c r="M6" s="147">
        <v>0</v>
      </c>
      <c r="N6" s="28">
        <f t="shared" ref="N6:N26" si="0">SUM(G6:M6)</f>
        <v>12</v>
      </c>
      <c r="O6" s="208">
        <v>3</v>
      </c>
      <c r="P6" s="154">
        <f t="shared" ref="P6:P26" si="1">+N6-O6</f>
        <v>9</v>
      </c>
    </row>
    <row r="7" spans="1:16" x14ac:dyDescent="0.25">
      <c r="A7" s="64">
        <v>2</v>
      </c>
      <c r="B7" s="6" t="s">
        <v>71</v>
      </c>
      <c r="C7" s="6" t="s">
        <v>162</v>
      </c>
      <c r="D7" s="7" t="s">
        <v>178</v>
      </c>
      <c r="E7" s="7" t="s">
        <v>92</v>
      </c>
      <c r="F7" s="136" t="s">
        <v>65</v>
      </c>
      <c r="G7" s="110">
        <v>6</v>
      </c>
      <c r="H7" s="7">
        <v>8</v>
      </c>
      <c r="I7" s="181">
        <v>10</v>
      </c>
      <c r="J7" s="110">
        <v>6</v>
      </c>
      <c r="K7" s="7">
        <v>5</v>
      </c>
      <c r="L7" s="144">
        <v>4</v>
      </c>
      <c r="M7" s="12">
        <v>0</v>
      </c>
      <c r="N7" s="1">
        <f t="shared" si="0"/>
        <v>39</v>
      </c>
      <c r="O7" s="107">
        <v>10</v>
      </c>
      <c r="P7" s="155">
        <f t="shared" si="1"/>
        <v>29</v>
      </c>
    </row>
    <row r="8" spans="1:16" x14ac:dyDescent="0.25">
      <c r="A8" s="64">
        <v>3</v>
      </c>
      <c r="B8" s="78" t="s">
        <v>40</v>
      </c>
      <c r="C8" s="3" t="s">
        <v>41</v>
      </c>
      <c r="D8" s="3" t="s">
        <v>42</v>
      </c>
      <c r="E8" s="5">
        <v>47</v>
      </c>
      <c r="F8" s="109" t="s">
        <v>100</v>
      </c>
      <c r="G8" s="146">
        <v>9</v>
      </c>
      <c r="H8" s="56">
        <v>6</v>
      </c>
      <c r="I8" s="206">
        <v>9</v>
      </c>
      <c r="J8" s="146">
        <v>7</v>
      </c>
      <c r="K8" s="56">
        <v>6</v>
      </c>
      <c r="L8" s="150">
        <v>7</v>
      </c>
      <c r="M8" s="12">
        <v>0</v>
      </c>
      <c r="N8" s="1">
        <f t="shared" si="0"/>
        <v>44</v>
      </c>
      <c r="O8" s="107">
        <v>9</v>
      </c>
      <c r="P8" s="155">
        <f t="shared" si="1"/>
        <v>35</v>
      </c>
    </row>
    <row r="9" spans="1:16" x14ac:dyDescent="0.25">
      <c r="A9" s="64">
        <v>4</v>
      </c>
      <c r="B9" s="57" t="s">
        <v>58</v>
      </c>
      <c r="C9" s="57" t="s">
        <v>57</v>
      </c>
      <c r="D9" s="57" t="s">
        <v>59</v>
      </c>
      <c r="E9" s="2" t="s">
        <v>89</v>
      </c>
      <c r="F9" s="108" t="s">
        <v>24</v>
      </c>
      <c r="G9" s="112">
        <v>7</v>
      </c>
      <c r="H9" s="55">
        <v>3</v>
      </c>
      <c r="I9" s="71">
        <v>5</v>
      </c>
      <c r="J9" s="112">
        <v>3</v>
      </c>
      <c r="K9" s="7" t="s">
        <v>168</v>
      </c>
      <c r="L9" s="182" t="s">
        <v>168</v>
      </c>
      <c r="M9" s="12">
        <f>21*2</f>
        <v>42</v>
      </c>
      <c r="N9" s="1">
        <f t="shared" si="0"/>
        <v>60</v>
      </c>
      <c r="O9" s="107">
        <v>21</v>
      </c>
      <c r="P9" s="155">
        <f t="shared" si="1"/>
        <v>39</v>
      </c>
    </row>
    <row r="10" spans="1:16" x14ac:dyDescent="0.25">
      <c r="A10" s="64">
        <v>5</v>
      </c>
      <c r="B10" s="78" t="s">
        <v>30</v>
      </c>
      <c r="C10" s="3" t="s">
        <v>31</v>
      </c>
      <c r="D10" s="3">
        <v>8</v>
      </c>
      <c r="E10" s="1" t="s">
        <v>92</v>
      </c>
      <c r="F10" s="107" t="s">
        <v>65</v>
      </c>
      <c r="G10" s="185">
        <v>11</v>
      </c>
      <c r="H10" s="5">
        <v>9</v>
      </c>
      <c r="I10" s="70">
        <v>7</v>
      </c>
      <c r="J10" s="111">
        <v>10</v>
      </c>
      <c r="K10" s="5">
        <v>7</v>
      </c>
      <c r="L10" s="90">
        <v>6</v>
      </c>
      <c r="M10" s="12">
        <v>0</v>
      </c>
      <c r="N10" s="1">
        <f t="shared" si="0"/>
        <v>50</v>
      </c>
      <c r="O10" s="107">
        <v>11</v>
      </c>
      <c r="P10" s="155">
        <f t="shared" si="1"/>
        <v>39</v>
      </c>
    </row>
    <row r="11" spans="1:16" x14ac:dyDescent="0.25">
      <c r="A11" s="64">
        <v>6</v>
      </c>
      <c r="B11" s="50" t="s">
        <v>10</v>
      </c>
      <c r="C11" s="191" t="s">
        <v>11</v>
      </c>
      <c r="D11" s="4" t="s">
        <v>14</v>
      </c>
      <c r="E11" s="77">
        <v>47</v>
      </c>
      <c r="F11" s="199" t="s">
        <v>9</v>
      </c>
      <c r="G11" s="149">
        <v>8</v>
      </c>
      <c r="H11" s="142">
        <v>10</v>
      </c>
      <c r="I11" s="207">
        <v>11</v>
      </c>
      <c r="J11" s="146">
        <v>9</v>
      </c>
      <c r="K11" s="56">
        <v>8</v>
      </c>
      <c r="L11" s="150">
        <v>9</v>
      </c>
      <c r="M11" s="12">
        <v>0</v>
      </c>
      <c r="N11" s="1">
        <f t="shared" si="0"/>
        <v>55</v>
      </c>
      <c r="O11" s="107">
        <v>11</v>
      </c>
      <c r="P11" s="155">
        <f t="shared" si="1"/>
        <v>44</v>
      </c>
    </row>
    <row r="12" spans="1:16" x14ac:dyDescent="0.25">
      <c r="A12" s="64">
        <v>7</v>
      </c>
      <c r="B12" s="57" t="s">
        <v>64</v>
      </c>
      <c r="C12" s="57" t="s">
        <v>63</v>
      </c>
      <c r="D12" s="57">
        <v>171151</v>
      </c>
      <c r="E12" s="26" t="s">
        <v>89</v>
      </c>
      <c r="F12" s="197" t="s">
        <v>65</v>
      </c>
      <c r="G12" s="112">
        <v>1</v>
      </c>
      <c r="H12" s="141">
        <v>1</v>
      </c>
      <c r="I12" s="205">
        <v>1</v>
      </c>
      <c r="J12" s="112" t="s">
        <v>168</v>
      </c>
      <c r="K12" s="55" t="s">
        <v>168</v>
      </c>
      <c r="L12" s="186" t="s">
        <v>168</v>
      </c>
      <c r="M12" s="12">
        <f>21*3</f>
        <v>63</v>
      </c>
      <c r="N12" s="1">
        <f t="shared" si="0"/>
        <v>66</v>
      </c>
      <c r="O12" s="107">
        <v>21</v>
      </c>
      <c r="P12" s="155">
        <f t="shared" si="1"/>
        <v>45</v>
      </c>
    </row>
    <row r="13" spans="1:16" x14ac:dyDescent="0.25">
      <c r="A13" s="64">
        <v>8</v>
      </c>
      <c r="B13" s="78" t="s">
        <v>81</v>
      </c>
      <c r="C13" s="3" t="s">
        <v>82</v>
      </c>
      <c r="D13" s="3">
        <v>203213</v>
      </c>
      <c r="E13" s="10" t="s">
        <v>89</v>
      </c>
      <c r="F13" s="138" t="s">
        <v>24</v>
      </c>
      <c r="G13" s="146" t="s">
        <v>164</v>
      </c>
      <c r="H13" s="76" t="s">
        <v>164</v>
      </c>
      <c r="I13" s="184" t="s">
        <v>164</v>
      </c>
      <c r="J13" s="146">
        <v>1</v>
      </c>
      <c r="K13" s="56">
        <v>2</v>
      </c>
      <c r="L13" s="150">
        <v>1</v>
      </c>
      <c r="M13" s="12">
        <f>21*3</f>
        <v>63</v>
      </c>
      <c r="N13" s="1">
        <f t="shared" si="0"/>
        <v>67</v>
      </c>
      <c r="O13" s="107">
        <v>21</v>
      </c>
      <c r="P13" s="155">
        <f t="shared" si="1"/>
        <v>46</v>
      </c>
    </row>
    <row r="14" spans="1:16" x14ac:dyDescent="0.25">
      <c r="A14" s="64">
        <v>9</v>
      </c>
      <c r="B14" s="78" t="s">
        <v>96</v>
      </c>
      <c r="C14" s="78" t="s">
        <v>97</v>
      </c>
      <c r="D14" s="79">
        <v>205994</v>
      </c>
      <c r="E14" s="12" t="s">
        <v>92</v>
      </c>
      <c r="F14" s="139"/>
      <c r="G14" s="111">
        <v>4</v>
      </c>
      <c r="H14" s="39">
        <v>4</v>
      </c>
      <c r="I14" s="73">
        <v>2</v>
      </c>
      <c r="J14" s="111" t="s">
        <v>168</v>
      </c>
      <c r="K14" s="5" t="s">
        <v>168</v>
      </c>
      <c r="L14" s="182" t="s">
        <v>168</v>
      </c>
      <c r="M14" s="12">
        <f>21*3</f>
        <v>63</v>
      </c>
      <c r="N14" s="1">
        <f t="shared" si="0"/>
        <v>73</v>
      </c>
      <c r="O14" s="107">
        <v>21</v>
      </c>
      <c r="P14" s="155">
        <f t="shared" si="1"/>
        <v>52</v>
      </c>
    </row>
    <row r="15" spans="1:16" x14ac:dyDescent="0.25">
      <c r="A15" s="64">
        <v>10</v>
      </c>
      <c r="B15" s="52" t="s">
        <v>17</v>
      </c>
      <c r="C15" s="2" t="s">
        <v>18</v>
      </c>
      <c r="D15" s="2">
        <v>174059</v>
      </c>
      <c r="E15" s="12" t="s">
        <v>92</v>
      </c>
      <c r="F15" s="200" t="s">
        <v>36</v>
      </c>
      <c r="G15" s="110" t="s">
        <v>164</v>
      </c>
      <c r="H15" s="38" t="s">
        <v>164</v>
      </c>
      <c r="I15" s="183" t="s">
        <v>164</v>
      </c>
      <c r="J15" s="151">
        <v>4</v>
      </c>
      <c r="K15" s="66">
        <v>3</v>
      </c>
      <c r="L15" s="152">
        <v>3</v>
      </c>
      <c r="M15" s="12">
        <f>21*3</f>
        <v>63</v>
      </c>
      <c r="N15" s="1">
        <f t="shared" si="0"/>
        <v>73</v>
      </c>
      <c r="O15" s="107">
        <v>21</v>
      </c>
      <c r="P15" s="155">
        <f t="shared" si="1"/>
        <v>52</v>
      </c>
    </row>
    <row r="16" spans="1:16" x14ac:dyDescent="0.25">
      <c r="A16" s="64">
        <v>11</v>
      </c>
      <c r="B16" s="190" t="s">
        <v>83</v>
      </c>
      <c r="C16" s="190" t="s">
        <v>84</v>
      </c>
      <c r="D16" s="194">
        <v>17732</v>
      </c>
      <c r="E16" s="7" t="s">
        <v>89</v>
      </c>
      <c r="F16" s="201" t="s">
        <v>36</v>
      </c>
      <c r="G16" s="110">
        <v>3</v>
      </c>
      <c r="H16" s="38">
        <v>7</v>
      </c>
      <c r="I16" s="72">
        <v>4</v>
      </c>
      <c r="J16" s="110" t="s">
        <v>168</v>
      </c>
      <c r="K16" s="7" t="s">
        <v>168</v>
      </c>
      <c r="L16" s="182" t="s">
        <v>168</v>
      </c>
      <c r="M16" s="12">
        <v>63</v>
      </c>
      <c r="N16" s="1">
        <f t="shared" si="0"/>
        <v>77</v>
      </c>
      <c r="O16" s="107">
        <v>21</v>
      </c>
      <c r="P16" s="155">
        <f t="shared" si="1"/>
        <v>56</v>
      </c>
    </row>
    <row r="17" spans="1:16" x14ac:dyDescent="0.25">
      <c r="A17" s="64">
        <v>12</v>
      </c>
      <c r="B17" s="78" t="s">
        <v>27</v>
      </c>
      <c r="C17" s="3" t="s">
        <v>28</v>
      </c>
      <c r="D17" s="3" t="s">
        <v>29</v>
      </c>
      <c r="E17" s="1" t="s">
        <v>92</v>
      </c>
      <c r="F17" s="108" t="s">
        <v>65</v>
      </c>
      <c r="G17" s="110" t="s">
        <v>164</v>
      </c>
      <c r="H17" s="38" t="s">
        <v>164</v>
      </c>
      <c r="I17" s="183" t="s">
        <v>164</v>
      </c>
      <c r="J17" s="112">
        <v>5</v>
      </c>
      <c r="K17" s="55">
        <v>4</v>
      </c>
      <c r="L17" s="113">
        <v>5</v>
      </c>
      <c r="M17" s="12">
        <f>21*3</f>
        <v>63</v>
      </c>
      <c r="N17" s="1">
        <f t="shared" si="0"/>
        <v>77</v>
      </c>
      <c r="O17" s="107">
        <v>21</v>
      </c>
      <c r="P17" s="155">
        <f t="shared" si="1"/>
        <v>56</v>
      </c>
    </row>
    <row r="18" spans="1:16" x14ac:dyDescent="0.25">
      <c r="A18" s="64">
        <v>13</v>
      </c>
      <c r="B18" s="75" t="s">
        <v>191</v>
      </c>
      <c r="C18" s="75" t="s">
        <v>95</v>
      </c>
      <c r="D18" s="193">
        <v>192240</v>
      </c>
      <c r="E18" s="1" t="s">
        <v>92</v>
      </c>
      <c r="F18" s="198"/>
      <c r="G18" s="111">
        <v>5</v>
      </c>
      <c r="H18" s="39">
        <v>5</v>
      </c>
      <c r="I18" s="73">
        <v>6</v>
      </c>
      <c r="J18" s="111" t="s">
        <v>168</v>
      </c>
      <c r="K18" s="7" t="s">
        <v>168</v>
      </c>
      <c r="L18" s="182" t="s">
        <v>168</v>
      </c>
      <c r="M18" s="12">
        <v>63</v>
      </c>
      <c r="N18" s="1">
        <f t="shared" si="0"/>
        <v>79</v>
      </c>
      <c r="O18" s="107">
        <v>21</v>
      </c>
      <c r="P18" s="155">
        <f t="shared" si="1"/>
        <v>58</v>
      </c>
    </row>
    <row r="19" spans="1:16" x14ac:dyDescent="0.25">
      <c r="A19" s="64">
        <v>14</v>
      </c>
      <c r="B19" s="78" t="s">
        <v>43</v>
      </c>
      <c r="C19" s="3" t="s">
        <v>35</v>
      </c>
      <c r="D19" s="3" t="s">
        <v>44</v>
      </c>
      <c r="E19" s="5">
        <v>47</v>
      </c>
      <c r="F19" s="109" t="s">
        <v>100</v>
      </c>
      <c r="G19" s="146">
        <v>12</v>
      </c>
      <c r="H19" s="56" t="s">
        <v>164</v>
      </c>
      <c r="I19" s="206" t="s">
        <v>164</v>
      </c>
      <c r="J19" s="146">
        <v>8</v>
      </c>
      <c r="K19" s="56">
        <v>9</v>
      </c>
      <c r="L19" s="150">
        <v>8</v>
      </c>
      <c r="M19" s="12">
        <f>21*2</f>
        <v>42</v>
      </c>
      <c r="N19" s="1">
        <f t="shared" si="0"/>
        <v>79</v>
      </c>
      <c r="O19" s="107">
        <v>21</v>
      </c>
      <c r="P19" s="155">
        <f t="shared" si="1"/>
        <v>58</v>
      </c>
    </row>
    <row r="20" spans="1:16" x14ac:dyDescent="0.25">
      <c r="A20" s="64">
        <v>15</v>
      </c>
      <c r="B20" s="78" t="s">
        <v>90</v>
      </c>
      <c r="C20" s="3" t="s">
        <v>91</v>
      </c>
      <c r="D20" s="3" t="s">
        <v>51</v>
      </c>
      <c r="E20" s="1" t="s">
        <v>92</v>
      </c>
      <c r="F20" s="109" t="s">
        <v>36</v>
      </c>
      <c r="G20" s="146">
        <v>10</v>
      </c>
      <c r="H20" s="56">
        <v>11</v>
      </c>
      <c r="I20" s="74">
        <v>8</v>
      </c>
      <c r="J20" s="146" t="s">
        <v>168</v>
      </c>
      <c r="K20" s="56" t="s">
        <v>168</v>
      </c>
      <c r="L20" s="186" t="s">
        <v>168</v>
      </c>
      <c r="M20" s="12">
        <v>63</v>
      </c>
      <c r="N20" s="1">
        <f t="shared" si="0"/>
        <v>92</v>
      </c>
      <c r="O20" s="107">
        <v>21</v>
      </c>
      <c r="P20" s="155">
        <f t="shared" si="1"/>
        <v>71</v>
      </c>
    </row>
    <row r="21" spans="1:16" x14ac:dyDescent="0.25">
      <c r="A21" s="64">
        <v>16</v>
      </c>
      <c r="B21" s="53" t="s">
        <v>165</v>
      </c>
      <c r="C21" s="6"/>
      <c r="D21" s="7" t="s">
        <v>163</v>
      </c>
      <c r="E21" s="7" t="s">
        <v>92</v>
      </c>
      <c r="F21" s="136"/>
      <c r="G21" s="110">
        <v>13</v>
      </c>
      <c r="H21" s="7" t="s">
        <v>164</v>
      </c>
      <c r="I21" s="181" t="s">
        <v>164</v>
      </c>
      <c r="J21" s="110" t="s">
        <v>168</v>
      </c>
      <c r="K21" s="7" t="s">
        <v>168</v>
      </c>
      <c r="L21" s="144" t="s">
        <v>168</v>
      </c>
      <c r="M21" s="12">
        <f>21*5</f>
        <v>105</v>
      </c>
      <c r="N21" s="1">
        <f t="shared" si="0"/>
        <v>118</v>
      </c>
      <c r="O21" s="107">
        <v>21</v>
      </c>
      <c r="P21" s="155">
        <f t="shared" si="1"/>
        <v>97</v>
      </c>
    </row>
    <row r="22" spans="1:16" x14ac:dyDescent="0.25">
      <c r="A22" s="64">
        <v>17</v>
      </c>
      <c r="B22" s="79" t="s">
        <v>85</v>
      </c>
      <c r="C22" s="1" t="s">
        <v>86</v>
      </c>
      <c r="D22" s="5"/>
      <c r="E22" s="5" t="s">
        <v>89</v>
      </c>
      <c r="F22" s="107"/>
      <c r="G22" s="110" t="s">
        <v>164</v>
      </c>
      <c r="H22" s="7" t="s">
        <v>164</v>
      </c>
      <c r="I22" s="181" t="s">
        <v>164</v>
      </c>
      <c r="J22" s="111" t="s">
        <v>168</v>
      </c>
      <c r="K22" s="5" t="s">
        <v>168</v>
      </c>
      <c r="L22" s="90" t="s">
        <v>168</v>
      </c>
      <c r="M22" s="12">
        <f>21*6</f>
        <v>126</v>
      </c>
      <c r="N22" s="1">
        <f t="shared" si="0"/>
        <v>126</v>
      </c>
      <c r="O22" s="107">
        <v>21</v>
      </c>
      <c r="P22" s="155">
        <f t="shared" si="1"/>
        <v>105</v>
      </c>
    </row>
    <row r="23" spans="1:16" x14ac:dyDescent="0.25">
      <c r="A23" s="64">
        <v>18</v>
      </c>
      <c r="B23" s="78" t="s">
        <v>12</v>
      </c>
      <c r="C23" s="3" t="s">
        <v>13</v>
      </c>
      <c r="D23" s="3">
        <v>192236</v>
      </c>
      <c r="E23" s="1" t="s">
        <v>92</v>
      </c>
      <c r="F23" s="109" t="s">
        <v>36</v>
      </c>
      <c r="G23" s="110" t="s">
        <v>164</v>
      </c>
      <c r="H23" s="7" t="s">
        <v>164</v>
      </c>
      <c r="I23" s="181" t="s">
        <v>164</v>
      </c>
      <c r="J23" s="146" t="s">
        <v>168</v>
      </c>
      <c r="K23" s="56" t="s">
        <v>168</v>
      </c>
      <c r="L23" s="150" t="s">
        <v>168</v>
      </c>
      <c r="M23" s="12">
        <f>21*6</f>
        <v>126</v>
      </c>
      <c r="N23" s="1">
        <f t="shared" si="0"/>
        <v>126</v>
      </c>
      <c r="O23" s="107">
        <v>21</v>
      </c>
      <c r="P23" s="155">
        <f t="shared" si="1"/>
        <v>105</v>
      </c>
    </row>
    <row r="24" spans="1:16" x14ac:dyDescent="0.25">
      <c r="A24" s="64">
        <v>19</v>
      </c>
      <c r="B24" s="52" t="s">
        <v>34</v>
      </c>
      <c r="C24" s="2" t="s">
        <v>33</v>
      </c>
      <c r="D24" s="2">
        <v>204524</v>
      </c>
      <c r="E24" s="1">
        <v>47</v>
      </c>
      <c r="F24" s="107" t="s">
        <v>65</v>
      </c>
      <c r="G24" s="111" t="s">
        <v>167</v>
      </c>
      <c r="H24" s="5" t="s">
        <v>168</v>
      </c>
      <c r="I24" s="181" t="s">
        <v>168</v>
      </c>
      <c r="J24" s="111" t="s">
        <v>168</v>
      </c>
      <c r="K24" s="5" t="s">
        <v>168</v>
      </c>
      <c r="L24" s="90" t="s">
        <v>168</v>
      </c>
      <c r="M24" s="12">
        <v>126</v>
      </c>
      <c r="N24" s="1">
        <f t="shared" si="0"/>
        <v>126</v>
      </c>
      <c r="O24" s="107">
        <v>21</v>
      </c>
      <c r="P24" s="155">
        <f t="shared" si="1"/>
        <v>105</v>
      </c>
    </row>
    <row r="25" spans="1:16" x14ac:dyDescent="0.25">
      <c r="A25" s="64">
        <v>20</v>
      </c>
      <c r="B25" s="78" t="s">
        <v>93</v>
      </c>
      <c r="C25" s="3" t="s">
        <v>94</v>
      </c>
      <c r="D25" s="4" t="s">
        <v>50</v>
      </c>
      <c r="E25" s="1" t="s">
        <v>92</v>
      </c>
      <c r="F25" s="137" t="s">
        <v>36</v>
      </c>
      <c r="G25" s="145" t="s">
        <v>164</v>
      </c>
      <c r="H25" s="77" t="s">
        <v>164</v>
      </c>
      <c r="I25" s="187" t="s">
        <v>164</v>
      </c>
      <c r="J25" s="111" t="s">
        <v>168</v>
      </c>
      <c r="K25" s="5" t="s">
        <v>168</v>
      </c>
      <c r="L25" s="90" t="s">
        <v>168</v>
      </c>
      <c r="M25" s="12">
        <v>126</v>
      </c>
      <c r="N25" s="1">
        <f t="shared" si="0"/>
        <v>126</v>
      </c>
      <c r="O25" s="107">
        <v>21</v>
      </c>
      <c r="P25" s="155">
        <f t="shared" si="1"/>
        <v>105</v>
      </c>
    </row>
    <row r="26" spans="1:16" ht="15.75" thickBot="1" x14ac:dyDescent="0.3">
      <c r="A26" s="64">
        <v>21</v>
      </c>
      <c r="B26" s="33" t="s">
        <v>98</v>
      </c>
      <c r="C26" s="33" t="s">
        <v>99</v>
      </c>
      <c r="D26" s="33" t="s">
        <v>52</v>
      </c>
      <c r="E26" s="62">
        <v>47</v>
      </c>
      <c r="F26" s="140" t="s">
        <v>36</v>
      </c>
      <c r="G26" s="114" t="s">
        <v>164</v>
      </c>
      <c r="H26" s="81" t="s">
        <v>164</v>
      </c>
      <c r="I26" s="188" t="s">
        <v>164</v>
      </c>
      <c r="J26" s="114" t="s">
        <v>168</v>
      </c>
      <c r="K26" s="81" t="s">
        <v>168</v>
      </c>
      <c r="L26" s="115" t="s">
        <v>168</v>
      </c>
      <c r="M26" s="148">
        <v>126</v>
      </c>
      <c r="N26" s="31">
        <f t="shared" si="0"/>
        <v>126</v>
      </c>
      <c r="O26" s="209">
        <v>21</v>
      </c>
      <c r="P26" s="156">
        <f t="shared" si="1"/>
        <v>105</v>
      </c>
    </row>
    <row r="28" spans="1:16" x14ac:dyDescent="0.25">
      <c r="B28" s="23" t="s">
        <v>174</v>
      </c>
      <c r="C28">
        <v>21</v>
      </c>
    </row>
  </sheetData>
  <sortState ref="A6:P26">
    <sortCondition ref="P6:P26"/>
  </sortState>
  <mergeCells count="1">
    <mergeCell ref="B2:F2"/>
  </mergeCells>
  <phoneticPr fontId="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"/>
  <sheetViews>
    <sheetView workbookViewId="0">
      <selection activeCell="E12" sqref="E12"/>
    </sheetView>
  </sheetViews>
  <sheetFormatPr baseColWidth="10" defaultRowHeight="15" x14ac:dyDescent="0.25"/>
  <cols>
    <col min="1" max="1" width="2" bestFit="1" customWidth="1"/>
    <col min="2" max="2" width="19.7109375" customWidth="1"/>
    <col min="3" max="3" width="32" customWidth="1"/>
    <col min="4" max="4" width="8.85546875" bestFit="1" customWidth="1"/>
    <col min="6" max="6" width="5.7109375" style="54" bestFit="1" customWidth="1"/>
    <col min="7" max="7" width="7" style="54" bestFit="1" customWidth="1"/>
    <col min="8" max="8" width="5.7109375" style="54" bestFit="1" customWidth="1"/>
    <col min="9" max="9" width="5.7109375" bestFit="1" customWidth="1"/>
    <col min="10" max="10" width="6.28515625" bestFit="1" customWidth="1"/>
    <col min="11" max="12" width="5.7109375" bestFit="1" customWidth="1"/>
    <col min="13" max="13" width="7.7109375" bestFit="1" customWidth="1"/>
    <col min="14" max="14" width="3" bestFit="1" customWidth="1"/>
    <col min="15" max="15" width="5" bestFit="1" customWidth="1"/>
    <col min="16" max="16" width="5.42578125" bestFit="1" customWidth="1"/>
  </cols>
  <sheetData>
    <row r="2" spans="1:16" ht="24.75" customHeight="1" thickBot="1" x14ac:dyDescent="0.35">
      <c r="B2" s="266" t="s">
        <v>181</v>
      </c>
      <c r="C2" s="266"/>
      <c r="D2" s="266"/>
      <c r="E2" s="266"/>
      <c r="F2" s="266"/>
      <c r="G2" s="266"/>
      <c r="H2" s="266"/>
      <c r="I2" s="266"/>
      <c r="J2" s="54"/>
    </row>
    <row r="3" spans="1:16" ht="15.75" thickBot="1" x14ac:dyDescent="0.3">
      <c r="G3" s="167">
        <v>43799</v>
      </c>
      <c r="H3" s="118"/>
      <c r="I3" s="168"/>
      <c r="J3" s="122">
        <v>43800</v>
      </c>
      <c r="K3" s="120"/>
      <c r="L3" s="121"/>
    </row>
    <row r="4" spans="1:16" ht="15.75" thickBot="1" x14ac:dyDescent="0.3">
      <c r="A4" s="44"/>
      <c r="B4" s="44" t="s">
        <v>108</v>
      </c>
      <c r="C4" s="45" t="s">
        <v>109</v>
      </c>
      <c r="D4" s="46" t="s">
        <v>1</v>
      </c>
      <c r="E4" s="46" t="s">
        <v>88</v>
      </c>
      <c r="F4" s="47" t="s">
        <v>101</v>
      </c>
      <c r="G4" s="47" t="s">
        <v>102</v>
      </c>
      <c r="H4" s="47" t="s">
        <v>103</v>
      </c>
      <c r="I4" s="47" t="s">
        <v>104</v>
      </c>
      <c r="J4" s="47" t="s">
        <v>105</v>
      </c>
      <c r="K4" s="47" t="s">
        <v>106</v>
      </c>
      <c r="L4" s="47" t="s">
        <v>107</v>
      </c>
      <c r="M4" s="80" t="s">
        <v>173</v>
      </c>
      <c r="N4" s="41" t="s">
        <v>176</v>
      </c>
      <c r="O4" s="41" t="s">
        <v>175</v>
      </c>
      <c r="P4" s="47" t="s">
        <v>177</v>
      </c>
    </row>
    <row r="5" spans="1:16" x14ac:dyDescent="0.25">
      <c r="A5" s="154">
        <v>1</v>
      </c>
      <c r="B5" s="86" t="s">
        <v>114</v>
      </c>
      <c r="C5" s="87" t="s">
        <v>62</v>
      </c>
      <c r="D5" s="153" t="s">
        <v>61</v>
      </c>
      <c r="E5" s="32" t="s">
        <v>117</v>
      </c>
      <c r="F5" s="164" t="s">
        <v>60</v>
      </c>
      <c r="G5" s="166">
        <v>1</v>
      </c>
      <c r="H5" s="89">
        <v>1</v>
      </c>
      <c r="I5" s="127">
        <v>2</v>
      </c>
      <c r="J5" s="228">
        <v>2</v>
      </c>
      <c r="K5" s="28">
        <v>1</v>
      </c>
      <c r="L5" s="29">
        <v>1</v>
      </c>
      <c r="M5" s="28">
        <v>0</v>
      </c>
      <c r="N5" s="208">
        <f>SUM(G5:M5)</f>
        <v>8</v>
      </c>
      <c r="O5" s="154">
        <v>2</v>
      </c>
      <c r="P5" s="154">
        <f t="shared" ref="P5:P10" si="0">+N5-O5</f>
        <v>6</v>
      </c>
    </row>
    <row r="6" spans="1:16" x14ac:dyDescent="0.25">
      <c r="A6" s="155">
        <v>2</v>
      </c>
      <c r="B6" s="84" t="s">
        <v>111</v>
      </c>
      <c r="C6" s="3" t="s">
        <v>39</v>
      </c>
      <c r="D6" s="34" t="s">
        <v>38</v>
      </c>
      <c r="E6" s="3" t="s">
        <v>117</v>
      </c>
      <c r="F6" s="71" t="s">
        <v>60</v>
      </c>
      <c r="G6" s="146">
        <v>2</v>
      </c>
      <c r="H6" s="182">
        <v>2</v>
      </c>
      <c r="I6" s="39">
        <v>1</v>
      </c>
      <c r="J6" s="1">
        <v>1</v>
      </c>
      <c r="K6" s="1">
        <v>2</v>
      </c>
      <c r="L6" s="30">
        <v>2</v>
      </c>
      <c r="M6" s="1">
        <v>0</v>
      </c>
      <c r="N6" s="107">
        <f>SUM(G6:M6)</f>
        <v>10</v>
      </c>
      <c r="O6" s="155">
        <v>2</v>
      </c>
      <c r="P6" s="155">
        <f t="shared" si="0"/>
        <v>8</v>
      </c>
    </row>
    <row r="7" spans="1:16" x14ac:dyDescent="0.25">
      <c r="A7" s="155">
        <v>3</v>
      </c>
      <c r="B7" s="64" t="s">
        <v>115</v>
      </c>
      <c r="C7" s="1" t="s">
        <v>116</v>
      </c>
      <c r="D7" s="5">
        <v>4357</v>
      </c>
      <c r="E7" s="3" t="s">
        <v>117</v>
      </c>
      <c r="F7" s="70" t="s">
        <v>76</v>
      </c>
      <c r="G7" s="233" t="s">
        <v>167</v>
      </c>
      <c r="H7" s="182" t="s">
        <v>167</v>
      </c>
      <c r="I7" s="39">
        <v>3</v>
      </c>
      <c r="J7" s="1">
        <v>3</v>
      </c>
      <c r="K7" s="1">
        <v>3</v>
      </c>
      <c r="L7" s="30">
        <v>3</v>
      </c>
      <c r="M7" s="1">
        <f>6*2</f>
        <v>12</v>
      </c>
      <c r="N7" s="107">
        <f>SUM(G7:M7)</f>
        <v>24</v>
      </c>
      <c r="O7" s="155">
        <v>6</v>
      </c>
      <c r="P7" s="155">
        <f t="shared" si="0"/>
        <v>18</v>
      </c>
    </row>
    <row r="8" spans="1:16" x14ac:dyDescent="0.25">
      <c r="A8" s="155">
        <v>4</v>
      </c>
      <c r="B8" s="84" t="s">
        <v>180</v>
      </c>
      <c r="C8" s="3" t="s">
        <v>183</v>
      </c>
      <c r="D8" s="34">
        <v>4276</v>
      </c>
      <c r="E8" s="3" t="s">
        <v>117</v>
      </c>
      <c r="F8" s="74"/>
      <c r="G8" s="146">
        <v>3</v>
      </c>
      <c r="H8" s="182" t="s">
        <v>167</v>
      </c>
      <c r="I8" s="39">
        <v>4</v>
      </c>
      <c r="J8" s="1">
        <v>4</v>
      </c>
      <c r="K8" s="1">
        <v>4</v>
      </c>
      <c r="L8" s="30">
        <v>4</v>
      </c>
      <c r="M8" s="1">
        <v>6</v>
      </c>
      <c r="N8" s="107">
        <f>SUM(G8:M8)</f>
        <v>25</v>
      </c>
      <c r="O8" s="155">
        <v>6</v>
      </c>
      <c r="P8" s="155">
        <f t="shared" si="0"/>
        <v>19</v>
      </c>
    </row>
    <row r="9" spans="1:16" x14ac:dyDescent="0.25">
      <c r="A9" s="155">
        <v>5</v>
      </c>
      <c r="B9" s="85" t="s">
        <v>112</v>
      </c>
      <c r="C9" s="24" t="s">
        <v>113</v>
      </c>
      <c r="D9" s="231" t="s">
        <v>49</v>
      </c>
      <c r="E9" s="20" t="s">
        <v>117</v>
      </c>
      <c r="F9" s="232" t="s">
        <v>60</v>
      </c>
      <c r="G9" s="234">
        <v>4</v>
      </c>
      <c r="H9" s="163">
        <v>3</v>
      </c>
      <c r="I9" s="235">
        <v>5</v>
      </c>
      <c r="J9" s="100">
        <v>5</v>
      </c>
      <c r="K9" s="100">
        <v>5</v>
      </c>
      <c r="L9" s="100">
        <v>5</v>
      </c>
      <c r="M9" s="100">
        <v>0</v>
      </c>
      <c r="N9" s="198">
        <f>SUM(G9:M9)</f>
        <v>27</v>
      </c>
      <c r="O9" s="237">
        <v>5</v>
      </c>
      <c r="P9" s="155">
        <f t="shared" si="0"/>
        <v>22</v>
      </c>
    </row>
    <row r="10" spans="1:16" ht="15.75" thickBot="1" x14ac:dyDescent="0.3">
      <c r="A10" s="156">
        <v>6</v>
      </c>
      <c r="B10" s="229" t="s">
        <v>110</v>
      </c>
      <c r="C10" s="33" t="s">
        <v>37</v>
      </c>
      <c r="D10" s="230">
        <v>248</v>
      </c>
      <c r="E10" s="33"/>
      <c r="F10" s="82" t="s">
        <v>36</v>
      </c>
      <c r="G10" s="114" t="s">
        <v>167</v>
      </c>
      <c r="H10" s="95" t="s">
        <v>168</v>
      </c>
      <c r="I10" s="169" t="s">
        <v>168</v>
      </c>
      <c r="J10" s="31" t="s">
        <v>168</v>
      </c>
      <c r="K10" s="31" t="s">
        <v>168</v>
      </c>
      <c r="L10" s="236" t="s">
        <v>168</v>
      </c>
      <c r="M10" s="31">
        <f>6*6</f>
        <v>36</v>
      </c>
      <c r="N10" s="209">
        <v>36</v>
      </c>
      <c r="O10" s="156">
        <v>6</v>
      </c>
      <c r="P10" s="156">
        <f t="shared" si="0"/>
        <v>30</v>
      </c>
    </row>
    <row r="12" spans="1:16" x14ac:dyDescent="0.25">
      <c r="B12" s="83" t="s">
        <v>174</v>
      </c>
      <c r="C12" s="37">
        <v>6</v>
      </c>
    </row>
  </sheetData>
  <sortState ref="A5:P10">
    <sortCondition ref="P5:P10"/>
  </sortState>
  <mergeCells count="1">
    <mergeCell ref="B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"/>
  <sheetViews>
    <sheetView zoomScale="70" zoomScaleNormal="70" workbookViewId="0">
      <selection activeCell="E16" sqref="E16"/>
    </sheetView>
  </sheetViews>
  <sheetFormatPr baseColWidth="10" defaultRowHeight="15" x14ac:dyDescent="0.25"/>
  <cols>
    <col min="1" max="1" width="4" customWidth="1"/>
    <col min="2" max="2" width="16" bestFit="1" customWidth="1"/>
    <col min="3" max="3" width="19.140625" bestFit="1" customWidth="1"/>
    <col min="4" max="4" width="10.7109375" bestFit="1" customWidth="1"/>
    <col min="5" max="5" width="14.85546875" customWidth="1"/>
    <col min="6" max="6" width="21.140625" bestFit="1" customWidth="1"/>
    <col min="7" max="7" width="7.85546875" style="54" bestFit="1" customWidth="1"/>
    <col min="8" max="8" width="11.42578125" style="54"/>
    <col min="9" max="10" width="8.28515625" style="54" bestFit="1" customWidth="1"/>
    <col min="11" max="11" width="8.28515625" bestFit="1" customWidth="1"/>
    <col min="12" max="12" width="8.28515625" style="54" bestFit="1" customWidth="1"/>
    <col min="13" max="13" width="11" bestFit="1" customWidth="1"/>
    <col min="14" max="14" width="8.5703125" customWidth="1"/>
    <col min="16" max="16" width="7.42578125" bestFit="1" customWidth="1"/>
  </cols>
  <sheetData>
    <row r="3" spans="1:16" ht="24.75" customHeight="1" thickBot="1" x14ac:dyDescent="0.35">
      <c r="B3" s="266" t="s">
        <v>26</v>
      </c>
      <c r="C3" s="266"/>
      <c r="D3" s="266"/>
      <c r="E3" s="266"/>
      <c r="F3" s="266"/>
      <c r="G3" s="266"/>
      <c r="H3" s="266"/>
      <c r="I3" s="266"/>
    </row>
    <row r="4" spans="1:16" ht="15.75" thickBot="1" x14ac:dyDescent="0.3">
      <c r="G4" s="116"/>
      <c r="H4" s="119">
        <v>43799</v>
      </c>
      <c r="I4" s="118"/>
      <c r="J4" s="116"/>
      <c r="K4" s="122">
        <v>43800</v>
      </c>
      <c r="L4" s="118"/>
    </row>
    <row r="5" spans="1:16" ht="15.75" thickBot="1" x14ac:dyDescent="0.3">
      <c r="A5" s="44"/>
      <c r="B5" s="44" t="s">
        <v>108</v>
      </c>
      <c r="C5" s="45"/>
      <c r="D5" s="46" t="s">
        <v>1</v>
      </c>
      <c r="E5" s="46" t="s">
        <v>88</v>
      </c>
      <c r="F5" s="105" t="s">
        <v>101</v>
      </c>
      <c r="G5" s="125" t="s">
        <v>102</v>
      </c>
      <c r="H5" s="43" t="s">
        <v>103</v>
      </c>
      <c r="I5" s="43" t="s">
        <v>104</v>
      </c>
      <c r="J5" s="126" t="s">
        <v>105</v>
      </c>
      <c r="K5" s="43" t="s">
        <v>106</v>
      </c>
      <c r="L5" s="43" t="s">
        <v>107</v>
      </c>
      <c r="M5" s="80" t="s">
        <v>173</v>
      </c>
      <c r="N5" s="41" t="s">
        <v>176</v>
      </c>
      <c r="O5" s="41" t="s">
        <v>175</v>
      </c>
      <c r="P5" s="43" t="s">
        <v>177</v>
      </c>
    </row>
    <row r="6" spans="1:16" x14ac:dyDescent="0.25">
      <c r="A6" s="1">
        <v>1</v>
      </c>
      <c r="B6" s="6" t="s">
        <v>15</v>
      </c>
      <c r="C6" s="6" t="s">
        <v>16</v>
      </c>
      <c r="D6" s="130">
        <v>2</v>
      </c>
      <c r="E6" s="17" t="s">
        <v>118</v>
      </c>
      <c r="F6" s="106" t="s">
        <v>119</v>
      </c>
      <c r="G6" s="123">
        <v>1</v>
      </c>
      <c r="H6" s="124">
        <v>1</v>
      </c>
      <c r="I6" s="135">
        <v>1</v>
      </c>
      <c r="J6" s="128">
        <v>1</v>
      </c>
      <c r="K6" s="67">
        <v>1</v>
      </c>
      <c r="L6" s="220">
        <v>1</v>
      </c>
      <c r="M6" s="128">
        <v>0</v>
      </c>
      <c r="N6" s="67">
        <f>SUM(G6:M6)</f>
        <v>6</v>
      </c>
      <c r="O6" s="67">
        <v>1</v>
      </c>
      <c r="P6" s="89">
        <f>+N6-O6</f>
        <v>5</v>
      </c>
    </row>
    <row r="7" spans="1:16" x14ac:dyDescent="0.25">
      <c r="A7" s="1">
        <v>2</v>
      </c>
      <c r="B7" s="2" t="s">
        <v>68</v>
      </c>
      <c r="C7" s="2" t="s">
        <v>67</v>
      </c>
      <c r="D7" s="132" t="s">
        <v>69</v>
      </c>
      <c r="E7" s="2" t="s">
        <v>118</v>
      </c>
      <c r="F7" s="108" t="s">
        <v>120</v>
      </c>
      <c r="G7" s="112">
        <v>4</v>
      </c>
      <c r="H7" s="55">
        <v>2</v>
      </c>
      <c r="I7" s="186">
        <v>4</v>
      </c>
      <c r="J7" s="111">
        <v>2</v>
      </c>
      <c r="K7" s="5">
        <v>2</v>
      </c>
      <c r="L7" s="90">
        <v>2</v>
      </c>
      <c r="M7" s="111">
        <v>0</v>
      </c>
      <c r="N7" s="5">
        <f>SUM(G7:M7)</f>
        <v>16</v>
      </c>
      <c r="O7" s="5">
        <v>4</v>
      </c>
      <c r="P7" s="90">
        <f>+N7-O7</f>
        <v>12</v>
      </c>
    </row>
    <row r="8" spans="1:16" x14ac:dyDescent="0.25">
      <c r="A8" s="1">
        <v>3</v>
      </c>
      <c r="B8" s="1" t="s">
        <v>123</v>
      </c>
      <c r="C8" s="79" t="s">
        <v>124</v>
      </c>
      <c r="D8" s="133">
        <v>21</v>
      </c>
      <c r="E8" s="1" t="s">
        <v>118</v>
      </c>
      <c r="F8" s="107" t="s">
        <v>120</v>
      </c>
      <c r="G8" s="185">
        <v>5</v>
      </c>
      <c r="H8" s="5">
        <v>3</v>
      </c>
      <c r="I8" s="90">
        <v>2</v>
      </c>
      <c r="J8" s="111">
        <v>3</v>
      </c>
      <c r="K8" s="5">
        <v>3</v>
      </c>
      <c r="L8" s="90">
        <v>3</v>
      </c>
      <c r="M8" s="111">
        <v>0</v>
      </c>
      <c r="N8" s="5">
        <f>SUM(G8:M8)</f>
        <v>19</v>
      </c>
      <c r="O8" s="5">
        <v>5</v>
      </c>
      <c r="P8" s="90">
        <f>+N8-O8</f>
        <v>14</v>
      </c>
    </row>
    <row r="9" spans="1:16" x14ac:dyDescent="0.25">
      <c r="A9" s="1">
        <v>4</v>
      </c>
      <c r="B9" s="1" t="s">
        <v>121</v>
      </c>
      <c r="C9" s="1" t="s">
        <v>122</v>
      </c>
      <c r="D9" s="131">
        <v>101</v>
      </c>
      <c r="E9" s="18" t="s">
        <v>118</v>
      </c>
      <c r="F9" s="107" t="s">
        <v>120</v>
      </c>
      <c r="G9" s="111">
        <v>2</v>
      </c>
      <c r="H9" s="5">
        <v>4</v>
      </c>
      <c r="I9" s="90">
        <v>3</v>
      </c>
      <c r="J9" s="111" t="s">
        <v>168</v>
      </c>
      <c r="K9" s="5" t="s">
        <v>168</v>
      </c>
      <c r="L9" s="182" t="s">
        <v>168</v>
      </c>
      <c r="M9" s="111">
        <f>6*3</f>
        <v>18</v>
      </c>
      <c r="N9" s="5">
        <f>SUM(G9:M9)</f>
        <v>27</v>
      </c>
      <c r="O9" s="5">
        <v>6</v>
      </c>
      <c r="P9" s="90">
        <f>+N9-O9</f>
        <v>21</v>
      </c>
    </row>
    <row r="10" spans="1:16" ht="15.75" thickBot="1" x14ac:dyDescent="0.3">
      <c r="A10" s="1">
        <v>5</v>
      </c>
      <c r="B10" s="3" t="s">
        <v>7</v>
      </c>
      <c r="C10" s="78" t="s">
        <v>8</v>
      </c>
      <c r="D10" s="134">
        <v>8</v>
      </c>
      <c r="E10" s="16" t="s">
        <v>118</v>
      </c>
      <c r="F10" s="109" t="s">
        <v>119</v>
      </c>
      <c r="G10" s="114">
        <v>3</v>
      </c>
      <c r="H10" s="81" t="s">
        <v>168</v>
      </c>
      <c r="I10" s="115" t="s">
        <v>168</v>
      </c>
      <c r="J10" s="129" t="s">
        <v>168</v>
      </c>
      <c r="K10" s="62" t="s">
        <v>168</v>
      </c>
      <c r="L10" s="219" t="s">
        <v>168</v>
      </c>
      <c r="M10" s="129">
        <f>6*5</f>
        <v>30</v>
      </c>
      <c r="N10" s="62">
        <f>SUM(G10:M10)</f>
        <v>33</v>
      </c>
      <c r="O10" s="62">
        <v>6</v>
      </c>
      <c r="P10" s="95">
        <f>+N10-O10</f>
        <v>27</v>
      </c>
    </row>
    <row r="11" spans="1:16" x14ac:dyDescent="0.25">
      <c r="C11" s="8"/>
      <c r="D11" s="51"/>
      <c r="E11" s="8"/>
    </row>
    <row r="12" spans="1:16" x14ac:dyDescent="0.25">
      <c r="C12" s="36" t="s">
        <v>174</v>
      </c>
      <c r="D12" s="8">
        <v>6</v>
      </c>
      <c r="E12" s="8"/>
    </row>
    <row r="13" spans="1:16" x14ac:dyDescent="0.25">
      <c r="C13" s="8"/>
      <c r="D13" s="8"/>
      <c r="E13" s="8"/>
    </row>
  </sheetData>
  <sortState ref="B7:P10">
    <sortCondition ref="P7:P10"/>
  </sortState>
  <mergeCells count="1">
    <mergeCell ref="B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0"/>
  <sheetViews>
    <sheetView zoomScale="80" zoomScaleNormal="80" workbookViewId="0">
      <selection activeCell="P20" sqref="P20"/>
    </sheetView>
  </sheetViews>
  <sheetFormatPr baseColWidth="10" defaultRowHeight="15" x14ac:dyDescent="0.25"/>
  <cols>
    <col min="1" max="1" width="2.28515625" bestFit="1" customWidth="1"/>
    <col min="2" max="3" width="19.7109375" customWidth="1"/>
    <col min="4" max="4" width="8.5703125" bestFit="1" customWidth="1"/>
    <col min="5" max="5" width="6.7109375" bestFit="1" customWidth="1"/>
    <col min="6" max="6" width="8.5703125" bestFit="1" customWidth="1"/>
    <col min="7" max="10" width="6.28515625" style="54" bestFit="1" customWidth="1"/>
    <col min="11" max="12" width="6.28515625" bestFit="1" customWidth="1"/>
    <col min="13" max="13" width="10.85546875" bestFit="1" customWidth="1"/>
    <col min="15" max="15" width="5.140625" bestFit="1" customWidth="1"/>
  </cols>
  <sheetData>
    <row r="3" spans="1:16" ht="18.75" x14ac:dyDescent="0.3">
      <c r="C3" s="266" t="s">
        <v>53</v>
      </c>
      <c r="D3" s="266"/>
      <c r="E3" s="266"/>
      <c r="F3" s="266"/>
      <c r="G3" s="266"/>
      <c r="H3" s="266"/>
      <c r="I3" s="266"/>
      <c r="J3" s="266"/>
      <c r="K3" s="266"/>
    </row>
    <row r="4" spans="1:16" ht="15.75" thickBot="1" x14ac:dyDescent="0.3"/>
    <row r="5" spans="1:16" ht="15.75" thickBot="1" x14ac:dyDescent="0.3">
      <c r="A5" s="44"/>
      <c r="B5" s="44" t="s">
        <v>108</v>
      </c>
      <c r="C5" s="45" t="s">
        <v>109</v>
      </c>
      <c r="D5" s="46" t="s">
        <v>1</v>
      </c>
      <c r="E5" s="46" t="s">
        <v>88</v>
      </c>
      <c r="F5" s="47" t="s">
        <v>101</v>
      </c>
      <c r="G5" s="47" t="s">
        <v>102</v>
      </c>
      <c r="H5" s="47" t="s">
        <v>103</v>
      </c>
      <c r="I5" s="47" t="s">
        <v>104</v>
      </c>
      <c r="J5" s="47" t="s">
        <v>105</v>
      </c>
      <c r="K5" s="47" t="s">
        <v>106</v>
      </c>
      <c r="L5" s="47" t="s">
        <v>107</v>
      </c>
      <c r="M5" s="157" t="s">
        <v>173</v>
      </c>
      <c r="N5" s="45" t="s">
        <v>176</v>
      </c>
      <c r="O5" s="105" t="s">
        <v>175</v>
      </c>
      <c r="P5" s="125" t="s">
        <v>177</v>
      </c>
    </row>
    <row r="6" spans="1:16" x14ac:dyDescent="0.25">
      <c r="A6" s="63">
        <v>1</v>
      </c>
      <c r="B6" s="87" t="s">
        <v>127</v>
      </c>
      <c r="C6" s="87" t="s">
        <v>46</v>
      </c>
      <c r="D6" s="153" t="s">
        <v>45</v>
      </c>
      <c r="E6" s="87" t="s">
        <v>130</v>
      </c>
      <c r="F6" s="253" t="s">
        <v>36</v>
      </c>
      <c r="G6" s="221">
        <v>5</v>
      </c>
      <c r="H6" s="88">
        <v>1</v>
      </c>
      <c r="I6" s="171">
        <v>1</v>
      </c>
      <c r="J6" s="162">
        <v>1</v>
      </c>
      <c r="K6" s="88">
        <v>1</v>
      </c>
      <c r="L6" s="89">
        <v>1</v>
      </c>
      <c r="M6" s="127">
        <v>0</v>
      </c>
      <c r="N6" s="67">
        <f t="shared" ref="N6:N13" si="0">SUM(G6:M6)</f>
        <v>10</v>
      </c>
      <c r="O6" s="89">
        <v>5</v>
      </c>
      <c r="P6" s="245">
        <f t="shared" ref="P6:P13" si="1">+N6-O6</f>
        <v>5</v>
      </c>
    </row>
    <row r="7" spans="1:16" x14ac:dyDescent="0.25">
      <c r="A7" s="64">
        <v>2</v>
      </c>
      <c r="B7" s="21" t="s">
        <v>132</v>
      </c>
      <c r="C7" s="1" t="s">
        <v>133</v>
      </c>
      <c r="D7" s="19">
        <v>28845</v>
      </c>
      <c r="E7" s="3" t="s">
        <v>130</v>
      </c>
      <c r="F7" s="107" t="s">
        <v>36</v>
      </c>
      <c r="G7" s="111">
        <v>4</v>
      </c>
      <c r="H7" s="5">
        <v>2</v>
      </c>
      <c r="I7" s="90">
        <v>2</v>
      </c>
      <c r="J7" s="111">
        <v>3</v>
      </c>
      <c r="K7" s="246">
        <v>4</v>
      </c>
      <c r="L7" s="90">
        <v>2</v>
      </c>
      <c r="M7" s="39">
        <v>0</v>
      </c>
      <c r="N7" s="5">
        <f t="shared" si="0"/>
        <v>17</v>
      </c>
      <c r="O7" s="90">
        <v>4</v>
      </c>
      <c r="P7" s="243">
        <f t="shared" si="1"/>
        <v>13</v>
      </c>
    </row>
    <row r="8" spans="1:16" x14ac:dyDescent="0.25">
      <c r="A8" s="64">
        <v>3</v>
      </c>
      <c r="B8" s="1" t="s">
        <v>131</v>
      </c>
      <c r="C8" s="21" t="s">
        <v>139</v>
      </c>
      <c r="D8" s="27">
        <v>28843</v>
      </c>
      <c r="E8" s="3" t="s">
        <v>130</v>
      </c>
      <c r="F8" s="170" t="s">
        <v>36</v>
      </c>
      <c r="G8" s="172">
        <v>3</v>
      </c>
      <c r="H8" s="25">
        <v>3</v>
      </c>
      <c r="I8" s="173">
        <v>3</v>
      </c>
      <c r="J8" s="172">
        <v>4</v>
      </c>
      <c r="K8" s="25">
        <v>3</v>
      </c>
      <c r="L8" s="182">
        <v>4</v>
      </c>
      <c r="M8" s="39">
        <v>0</v>
      </c>
      <c r="N8" s="5">
        <f t="shared" si="0"/>
        <v>20</v>
      </c>
      <c r="O8" s="90">
        <v>4</v>
      </c>
      <c r="P8" s="243">
        <f t="shared" si="1"/>
        <v>16</v>
      </c>
    </row>
    <row r="9" spans="1:16" x14ac:dyDescent="0.25">
      <c r="A9" s="64">
        <v>4</v>
      </c>
      <c r="B9" s="2" t="s">
        <v>126</v>
      </c>
      <c r="C9" s="2" t="s">
        <v>125</v>
      </c>
      <c r="D9" s="48">
        <v>30591</v>
      </c>
      <c r="E9" s="2" t="s">
        <v>130</v>
      </c>
      <c r="F9" s="108" t="s">
        <v>65</v>
      </c>
      <c r="G9" s="111">
        <v>1</v>
      </c>
      <c r="H9" s="55" t="s">
        <v>167</v>
      </c>
      <c r="I9" s="186" t="s">
        <v>168</v>
      </c>
      <c r="J9" s="112">
        <v>2</v>
      </c>
      <c r="K9" s="55">
        <v>2</v>
      </c>
      <c r="L9" s="90">
        <v>3</v>
      </c>
      <c r="M9" s="39">
        <f>9*2</f>
        <v>18</v>
      </c>
      <c r="N9" s="5">
        <f t="shared" si="0"/>
        <v>26</v>
      </c>
      <c r="O9" s="90">
        <v>9</v>
      </c>
      <c r="P9" s="243">
        <f t="shared" si="1"/>
        <v>17</v>
      </c>
    </row>
    <row r="10" spans="1:16" x14ac:dyDescent="0.25">
      <c r="A10" s="64">
        <v>5</v>
      </c>
      <c r="B10" s="3" t="s">
        <v>129</v>
      </c>
      <c r="C10" s="3" t="s">
        <v>80</v>
      </c>
      <c r="D10" s="34" t="s">
        <v>79</v>
      </c>
      <c r="E10" s="3" t="s">
        <v>130</v>
      </c>
      <c r="F10" s="109" t="s">
        <v>120</v>
      </c>
      <c r="G10" s="146" t="s">
        <v>164</v>
      </c>
      <c r="H10" s="222" t="s">
        <v>167</v>
      </c>
      <c r="I10" s="150">
        <v>4</v>
      </c>
      <c r="J10" s="146">
        <v>5</v>
      </c>
      <c r="K10" s="56">
        <v>6</v>
      </c>
      <c r="L10" s="90">
        <v>5</v>
      </c>
      <c r="M10" s="39">
        <f>9*2</f>
        <v>18</v>
      </c>
      <c r="N10" s="5">
        <f t="shared" si="0"/>
        <v>38</v>
      </c>
      <c r="O10" s="90">
        <v>9</v>
      </c>
      <c r="P10" s="243">
        <f t="shared" si="1"/>
        <v>29</v>
      </c>
    </row>
    <row r="11" spans="1:16" x14ac:dyDescent="0.25">
      <c r="A11" s="64">
        <v>6</v>
      </c>
      <c r="B11" s="21" t="s">
        <v>134</v>
      </c>
      <c r="C11" s="21" t="s">
        <v>135</v>
      </c>
      <c r="D11" s="19">
        <v>30298</v>
      </c>
      <c r="E11" s="3" t="s">
        <v>130</v>
      </c>
      <c r="F11" s="107"/>
      <c r="G11" s="111">
        <v>2</v>
      </c>
      <c r="H11" s="5">
        <v>4</v>
      </c>
      <c r="I11" s="90" t="s">
        <v>164</v>
      </c>
      <c r="J11" s="185" t="s">
        <v>168</v>
      </c>
      <c r="K11" s="5" t="s">
        <v>168</v>
      </c>
      <c r="L11" s="90" t="s">
        <v>168</v>
      </c>
      <c r="M11" s="39">
        <f>9*4</f>
        <v>36</v>
      </c>
      <c r="N11" s="5">
        <f t="shared" si="0"/>
        <v>42</v>
      </c>
      <c r="O11" s="90">
        <v>9</v>
      </c>
      <c r="P11" s="243">
        <f t="shared" si="1"/>
        <v>33</v>
      </c>
    </row>
    <row r="12" spans="1:16" x14ac:dyDescent="0.25">
      <c r="A12" s="64">
        <v>7</v>
      </c>
      <c r="B12" s="78" t="s">
        <v>128</v>
      </c>
      <c r="C12" s="3" t="s">
        <v>55</v>
      </c>
      <c r="D12" s="34">
        <v>28795</v>
      </c>
      <c r="E12" s="3" t="s">
        <v>130</v>
      </c>
      <c r="F12" s="109" t="s">
        <v>36</v>
      </c>
      <c r="G12" s="146" t="s">
        <v>164</v>
      </c>
      <c r="H12" s="222" t="s">
        <v>164</v>
      </c>
      <c r="I12" s="150" t="s">
        <v>164</v>
      </c>
      <c r="J12" s="146" t="s">
        <v>168</v>
      </c>
      <c r="K12" s="56">
        <v>5</v>
      </c>
      <c r="L12" s="90">
        <v>6</v>
      </c>
      <c r="M12" s="39">
        <f>9*4</f>
        <v>36</v>
      </c>
      <c r="N12" s="5">
        <f t="shared" si="0"/>
        <v>47</v>
      </c>
      <c r="O12" s="90">
        <v>9</v>
      </c>
      <c r="P12" s="243">
        <f t="shared" si="1"/>
        <v>38</v>
      </c>
    </row>
    <row r="13" spans="1:16" ht="15.75" thickBot="1" x14ac:dyDescent="0.3">
      <c r="A13" s="65">
        <v>8</v>
      </c>
      <c r="B13" s="254" t="s">
        <v>136</v>
      </c>
      <c r="C13" s="254" t="s">
        <v>137</v>
      </c>
      <c r="D13" s="255"/>
      <c r="E13" s="33" t="s">
        <v>130</v>
      </c>
      <c r="F13" s="256" t="s">
        <v>138</v>
      </c>
      <c r="G13" s="129" t="s">
        <v>164</v>
      </c>
      <c r="H13" s="223" t="s">
        <v>164</v>
      </c>
      <c r="I13" s="95" t="s">
        <v>164</v>
      </c>
      <c r="J13" s="114" t="s">
        <v>168</v>
      </c>
      <c r="K13" s="81" t="s">
        <v>168</v>
      </c>
      <c r="L13" s="95" t="s">
        <v>168</v>
      </c>
      <c r="M13" s="169">
        <f>9*6</f>
        <v>54</v>
      </c>
      <c r="N13" s="62">
        <f t="shared" si="0"/>
        <v>54</v>
      </c>
      <c r="O13" s="95">
        <v>9</v>
      </c>
      <c r="P13" s="244">
        <f t="shared" si="1"/>
        <v>45</v>
      </c>
    </row>
    <row r="14" spans="1:16" x14ac:dyDescent="0.25">
      <c r="B14" s="8"/>
      <c r="C14" s="8"/>
      <c r="E14" s="22"/>
    </row>
    <row r="15" spans="1:16" x14ac:dyDescent="0.25">
      <c r="B15" s="8"/>
      <c r="C15" s="8"/>
      <c r="D15" s="83" t="s">
        <v>174</v>
      </c>
      <c r="E15" s="37">
        <v>9</v>
      </c>
    </row>
    <row r="16" spans="1:16" x14ac:dyDescent="0.25">
      <c r="B16" s="8"/>
      <c r="C16" s="8"/>
    </row>
    <row r="17" spans="2:3" x14ac:dyDescent="0.25">
      <c r="B17" s="8"/>
      <c r="C17" s="8"/>
    </row>
    <row r="18" spans="2:3" x14ac:dyDescent="0.25">
      <c r="B18" s="8"/>
      <c r="C18" s="8"/>
    </row>
    <row r="19" spans="2:3" x14ac:dyDescent="0.25">
      <c r="B19" s="8"/>
      <c r="C19" s="8"/>
    </row>
    <row r="20" spans="2:3" x14ac:dyDescent="0.25">
      <c r="B20" s="8"/>
      <c r="C20" s="8"/>
    </row>
  </sheetData>
  <sortState ref="B7:P13">
    <sortCondition ref="P7:P13"/>
  </sortState>
  <mergeCells count="1">
    <mergeCell ref="C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zoomScale="80" zoomScaleNormal="80" workbookViewId="0">
      <selection activeCell="J23" sqref="J23"/>
    </sheetView>
  </sheetViews>
  <sheetFormatPr baseColWidth="10" defaultRowHeight="15" x14ac:dyDescent="0.25"/>
  <cols>
    <col min="1" max="1" width="2.28515625" bestFit="1" customWidth="1"/>
    <col min="2" max="2" width="23.42578125" customWidth="1"/>
    <col min="3" max="3" width="23" bestFit="1" customWidth="1"/>
    <col min="4" max="4" width="9.140625" bestFit="1" customWidth="1"/>
    <col min="5" max="5" width="5.85546875" bestFit="1" customWidth="1"/>
    <col min="6" max="6" width="15.28515625" customWidth="1"/>
    <col min="7" max="10" width="6.28515625" style="54" bestFit="1" customWidth="1"/>
    <col min="11" max="11" width="7" style="54" bestFit="1" customWidth="1"/>
    <col min="12" max="12" width="7" style="54" customWidth="1"/>
    <col min="13" max="13" width="6.28515625" style="54" bestFit="1" customWidth="1"/>
  </cols>
  <sheetData>
    <row r="2" spans="1:17" ht="18.75" x14ac:dyDescent="0.3">
      <c r="C2" s="266" t="s">
        <v>47</v>
      </c>
      <c r="D2" s="266"/>
      <c r="E2" s="266"/>
      <c r="F2" s="266"/>
      <c r="G2" s="266"/>
      <c r="H2" s="266"/>
      <c r="I2" s="266"/>
      <c r="J2" s="266"/>
      <c r="K2" s="266"/>
      <c r="L2" s="102"/>
    </row>
    <row r="3" spans="1:17" ht="15.75" thickBot="1" x14ac:dyDescent="0.3"/>
    <row r="4" spans="1:17" ht="15.75" thickBot="1" x14ac:dyDescent="0.3">
      <c r="G4" s="116"/>
      <c r="H4" s="117" t="s">
        <v>187</v>
      </c>
      <c r="I4" s="118"/>
      <c r="J4" s="116"/>
      <c r="K4" s="119">
        <v>43800</v>
      </c>
      <c r="L4" s="119"/>
      <c r="M4" s="118"/>
    </row>
    <row r="5" spans="1:17" ht="15.75" thickBot="1" x14ac:dyDescent="0.3">
      <c r="A5" s="44"/>
      <c r="B5" s="44" t="s">
        <v>108</v>
      </c>
      <c r="C5" s="45" t="s">
        <v>109</v>
      </c>
      <c r="D5" s="46" t="s">
        <v>1</v>
      </c>
      <c r="E5" s="46" t="s">
        <v>88</v>
      </c>
      <c r="F5" s="47" t="s">
        <v>101</v>
      </c>
      <c r="G5" s="47" t="s">
        <v>102</v>
      </c>
      <c r="H5" s="47" t="s">
        <v>103</v>
      </c>
      <c r="I5" s="47" t="s">
        <v>104</v>
      </c>
      <c r="J5" s="47" t="s">
        <v>105</v>
      </c>
      <c r="K5" s="47" t="s">
        <v>106</v>
      </c>
      <c r="L5" s="47" t="s">
        <v>107</v>
      </c>
      <c r="M5" s="47" t="s">
        <v>189</v>
      </c>
      <c r="N5" s="157" t="s">
        <v>173</v>
      </c>
      <c r="O5" s="45" t="s">
        <v>176</v>
      </c>
      <c r="P5" s="45" t="s">
        <v>175</v>
      </c>
      <c r="Q5" s="47" t="s">
        <v>177</v>
      </c>
    </row>
    <row r="6" spans="1:17" x14ac:dyDescent="0.25">
      <c r="A6" s="63">
        <v>1</v>
      </c>
      <c r="B6" s="147" t="s">
        <v>144</v>
      </c>
      <c r="C6" s="28" t="s">
        <v>25</v>
      </c>
      <c r="D6" s="67">
        <v>1</v>
      </c>
      <c r="E6" s="32" t="s">
        <v>146</v>
      </c>
      <c r="F6" s="208" t="s">
        <v>60</v>
      </c>
      <c r="G6" s="128">
        <v>1</v>
      </c>
      <c r="H6" s="158">
        <v>1</v>
      </c>
      <c r="I6" s="89">
        <v>2</v>
      </c>
      <c r="J6" s="128">
        <v>1</v>
      </c>
      <c r="K6" s="210">
        <v>1</v>
      </c>
      <c r="L6" s="257">
        <v>4</v>
      </c>
      <c r="M6" s="89">
        <v>1</v>
      </c>
      <c r="N6" s="128">
        <v>0</v>
      </c>
      <c r="O6" s="67">
        <f t="shared" ref="O6:O11" si="0">SUM(G6:N6)</f>
        <v>11</v>
      </c>
      <c r="P6" s="89">
        <v>4</v>
      </c>
      <c r="Q6" s="242">
        <f t="shared" ref="Q6:Q11" si="1">+O6-P6</f>
        <v>7</v>
      </c>
    </row>
    <row r="7" spans="1:17" x14ac:dyDescent="0.25">
      <c r="A7" s="64">
        <v>2</v>
      </c>
      <c r="B7" s="10" t="s">
        <v>141</v>
      </c>
      <c r="C7" s="3" t="s">
        <v>70</v>
      </c>
      <c r="D7" s="3" t="s">
        <v>20</v>
      </c>
      <c r="E7" s="3" t="s">
        <v>146</v>
      </c>
      <c r="F7" s="109" t="s">
        <v>65</v>
      </c>
      <c r="G7" s="174">
        <v>2</v>
      </c>
      <c r="H7" s="56">
        <v>2</v>
      </c>
      <c r="I7" s="150">
        <v>1</v>
      </c>
      <c r="J7" s="258" t="s">
        <v>167</v>
      </c>
      <c r="K7" s="211">
        <v>2</v>
      </c>
      <c r="L7" s="224">
        <v>2</v>
      </c>
      <c r="M7" s="215">
        <v>4</v>
      </c>
      <c r="N7" s="111">
        <v>7</v>
      </c>
      <c r="O7" s="5">
        <f t="shared" si="0"/>
        <v>20</v>
      </c>
      <c r="P7" s="90">
        <v>7</v>
      </c>
      <c r="Q7" s="243">
        <f t="shared" si="1"/>
        <v>13</v>
      </c>
    </row>
    <row r="8" spans="1:17" x14ac:dyDescent="0.25">
      <c r="A8" s="64">
        <v>3</v>
      </c>
      <c r="B8" s="26" t="s">
        <v>145</v>
      </c>
      <c r="C8" s="2" t="s">
        <v>66</v>
      </c>
      <c r="D8" s="101" t="s">
        <v>166</v>
      </c>
      <c r="E8" s="3" t="s">
        <v>146</v>
      </c>
      <c r="F8" s="108" t="s">
        <v>60</v>
      </c>
      <c r="G8" s="112">
        <v>3</v>
      </c>
      <c r="H8" s="55">
        <v>3</v>
      </c>
      <c r="I8" s="175">
        <v>3</v>
      </c>
      <c r="J8" s="112">
        <v>2</v>
      </c>
      <c r="K8" s="259">
        <v>5</v>
      </c>
      <c r="L8" s="225">
        <v>3</v>
      </c>
      <c r="M8" s="212">
        <v>2</v>
      </c>
      <c r="N8" s="111">
        <v>0</v>
      </c>
      <c r="O8" s="5">
        <f t="shared" si="0"/>
        <v>21</v>
      </c>
      <c r="P8" s="90">
        <v>5</v>
      </c>
      <c r="Q8" s="243">
        <f t="shared" si="1"/>
        <v>16</v>
      </c>
    </row>
    <row r="9" spans="1:17" x14ac:dyDescent="0.25">
      <c r="A9" s="64">
        <v>4</v>
      </c>
      <c r="B9" s="11" t="s">
        <v>143</v>
      </c>
      <c r="C9" s="6" t="s">
        <v>23</v>
      </c>
      <c r="D9" s="7" t="s">
        <v>22</v>
      </c>
      <c r="E9" s="3" t="s">
        <v>146</v>
      </c>
      <c r="F9" s="136" t="s">
        <v>65</v>
      </c>
      <c r="G9" s="111">
        <v>4</v>
      </c>
      <c r="H9" s="7">
        <v>4</v>
      </c>
      <c r="I9" s="144">
        <v>4</v>
      </c>
      <c r="J9" s="110">
        <v>3</v>
      </c>
      <c r="K9" s="213">
        <v>3</v>
      </c>
      <c r="L9" s="226">
        <v>5</v>
      </c>
      <c r="M9" s="260">
        <v>6</v>
      </c>
      <c r="N9" s="111">
        <v>0</v>
      </c>
      <c r="O9" s="5">
        <f t="shared" si="0"/>
        <v>29</v>
      </c>
      <c r="P9" s="90">
        <v>6</v>
      </c>
      <c r="Q9" s="243">
        <f t="shared" si="1"/>
        <v>23</v>
      </c>
    </row>
    <row r="10" spans="1:17" x14ac:dyDescent="0.25">
      <c r="A10" s="64">
        <v>5</v>
      </c>
      <c r="B10" s="10" t="s">
        <v>142</v>
      </c>
      <c r="C10" s="1" t="s">
        <v>21</v>
      </c>
      <c r="D10" s="3">
        <v>43</v>
      </c>
      <c r="E10" s="3" t="s">
        <v>146</v>
      </c>
      <c r="F10" s="109" t="s">
        <v>65</v>
      </c>
      <c r="G10" s="261" t="s">
        <v>164</v>
      </c>
      <c r="H10" s="56">
        <v>5</v>
      </c>
      <c r="I10" s="150">
        <v>5</v>
      </c>
      <c r="J10" s="111">
        <v>4</v>
      </c>
      <c r="K10" s="211">
        <v>4</v>
      </c>
      <c r="L10" s="224">
        <v>1</v>
      </c>
      <c r="M10" s="215">
        <v>5</v>
      </c>
      <c r="N10" s="111">
        <v>7</v>
      </c>
      <c r="O10" s="5">
        <f t="shared" si="0"/>
        <v>31</v>
      </c>
      <c r="P10" s="90">
        <v>7</v>
      </c>
      <c r="Q10" s="243">
        <f t="shared" si="1"/>
        <v>24</v>
      </c>
    </row>
    <row r="11" spans="1:17" ht="15.75" thickBot="1" x14ac:dyDescent="0.3">
      <c r="A11" s="65">
        <v>6</v>
      </c>
      <c r="B11" s="263" t="s">
        <v>140</v>
      </c>
      <c r="C11" s="33" t="s">
        <v>19</v>
      </c>
      <c r="D11" s="264">
        <v>63</v>
      </c>
      <c r="E11" s="264" t="s">
        <v>146</v>
      </c>
      <c r="F11" s="265" t="s">
        <v>65</v>
      </c>
      <c r="G11" s="262" t="s">
        <v>167</v>
      </c>
      <c r="H11" s="176" t="s">
        <v>164</v>
      </c>
      <c r="I11" s="177" t="s">
        <v>164</v>
      </c>
      <c r="J11" s="114">
        <v>5</v>
      </c>
      <c r="K11" s="214">
        <v>6</v>
      </c>
      <c r="L11" s="227">
        <v>6</v>
      </c>
      <c r="M11" s="216">
        <v>3</v>
      </c>
      <c r="N11" s="129">
        <f>7*3</f>
        <v>21</v>
      </c>
      <c r="O11" s="62">
        <f t="shared" si="0"/>
        <v>41</v>
      </c>
      <c r="P11" s="95">
        <v>7</v>
      </c>
      <c r="Q11" s="244">
        <f t="shared" si="1"/>
        <v>34</v>
      </c>
    </row>
    <row r="13" spans="1:17" x14ac:dyDescent="0.25">
      <c r="C13" s="83" t="s">
        <v>174</v>
      </c>
      <c r="D13" s="37">
        <v>7</v>
      </c>
    </row>
  </sheetData>
  <sortState ref="B6:Q11">
    <sortCondition ref="Q6:Q11"/>
  </sortState>
  <mergeCells count="1">
    <mergeCell ref="C2:K2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1"/>
  <sheetViews>
    <sheetView zoomScale="80" zoomScaleNormal="80" workbookViewId="0">
      <selection activeCell="G26" sqref="G26"/>
    </sheetView>
  </sheetViews>
  <sheetFormatPr baseColWidth="10" defaultRowHeight="15" x14ac:dyDescent="0.25"/>
  <cols>
    <col min="1" max="1" width="2.28515625" bestFit="1" customWidth="1"/>
    <col min="2" max="2" width="23.42578125" bestFit="1" customWidth="1"/>
    <col min="3" max="3" width="8.5703125" bestFit="1" customWidth="1"/>
    <col min="4" max="4" width="15" customWidth="1"/>
    <col min="5" max="5" width="12.28515625" customWidth="1"/>
    <col min="6" max="11" width="6.28515625" bestFit="1" customWidth="1"/>
    <col min="12" max="12" width="10.85546875" bestFit="1" customWidth="1"/>
    <col min="13" max="13" width="3.42578125" bestFit="1" customWidth="1"/>
    <col min="15" max="15" width="5.7109375" bestFit="1" customWidth="1"/>
  </cols>
  <sheetData>
    <row r="3" spans="1:15" ht="18.75" x14ac:dyDescent="0.3">
      <c r="B3" s="266" t="s">
        <v>54</v>
      </c>
      <c r="C3" s="266"/>
      <c r="D3" s="266"/>
      <c r="E3" s="266"/>
      <c r="F3" s="266"/>
      <c r="G3" s="266"/>
      <c r="H3" s="266"/>
    </row>
    <row r="4" spans="1:15" ht="15.75" thickBot="1" x14ac:dyDescent="0.3"/>
    <row r="5" spans="1:15" ht="15.75" thickBot="1" x14ac:dyDescent="0.3">
      <c r="A5" s="44"/>
      <c r="B5" s="44" t="s">
        <v>108</v>
      </c>
      <c r="C5" s="46" t="s">
        <v>1</v>
      </c>
      <c r="D5" s="46" t="s">
        <v>88</v>
      </c>
      <c r="E5" s="47" t="s">
        <v>101</v>
      </c>
      <c r="F5" s="47" t="s">
        <v>102</v>
      </c>
      <c r="G5" s="47" t="s">
        <v>103</v>
      </c>
      <c r="H5" s="47" t="s">
        <v>104</v>
      </c>
      <c r="I5" s="47" t="s">
        <v>105</v>
      </c>
      <c r="J5" s="47" t="s">
        <v>106</v>
      </c>
      <c r="K5" s="47" t="s">
        <v>107</v>
      </c>
      <c r="L5" s="157" t="s">
        <v>173</v>
      </c>
      <c r="M5" s="45" t="s">
        <v>176</v>
      </c>
      <c r="N5" s="45" t="s">
        <v>175</v>
      </c>
      <c r="O5" s="47" t="s">
        <v>177</v>
      </c>
    </row>
    <row r="6" spans="1:15" s="54" customFormat="1" x14ac:dyDescent="0.25">
      <c r="A6" s="128">
        <v>1</v>
      </c>
      <c r="B6" s="127" t="s">
        <v>185</v>
      </c>
      <c r="C6" s="67">
        <v>179</v>
      </c>
      <c r="D6" s="59" t="s">
        <v>184</v>
      </c>
      <c r="E6" s="67" t="s">
        <v>65</v>
      </c>
      <c r="F6" s="67">
        <v>1</v>
      </c>
      <c r="G6" s="158">
        <v>1</v>
      </c>
      <c r="H6" s="67"/>
      <c r="I6" s="67"/>
      <c r="J6" s="67"/>
      <c r="K6" s="67"/>
      <c r="L6" s="67">
        <v>0</v>
      </c>
      <c r="M6" s="67">
        <f t="shared" ref="M6" si="0">SUM(F6:L6)</f>
        <v>2</v>
      </c>
      <c r="N6" s="67"/>
      <c r="O6" s="89">
        <f t="shared" ref="O6" si="1">+M6</f>
        <v>2</v>
      </c>
    </row>
    <row r="7" spans="1:15" s="54" customFormat="1" ht="15.75" thickBot="1" x14ac:dyDescent="0.3">
      <c r="A7" s="129"/>
      <c r="B7" s="143"/>
      <c r="C7" s="81"/>
      <c r="D7" s="81"/>
      <c r="E7" s="81"/>
      <c r="F7" s="62"/>
      <c r="G7" s="81"/>
      <c r="H7" s="81"/>
      <c r="I7" s="81"/>
      <c r="J7" s="159"/>
      <c r="K7" s="159"/>
      <c r="L7" s="62"/>
      <c r="M7" s="62"/>
      <c r="N7" s="62"/>
      <c r="O7" s="95"/>
    </row>
    <row r="8" spans="1:15" x14ac:dyDescent="0.25">
      <c r="C8" s="8"/>
      <c r="D8" s="8"/>
    </row>
    <row r="9" spans="1:15" x14ac:dyDescent="0.25">
      <c r="C9" s="161" t="s">
        <v>186</v>
      </c>
      <c r="D9" s="104">
        <v>3</v>
      </c>
    </row>
    <row r="10" spans="1:15" x14ac:dyDescent="0.25">
      <c r="C10" s="8"/>
      <c r="D10" s="8"/>
    </row>
    <row r="11" spans="1:15" x14ac:dyDescent="0.25">
      <c r="C11" s="8"/>
      <c r="D11" s="8"/>
    </row>
    <row r="12" spans="1:15" x14ac:dyDescent="0.25">
      <c r="C12" s="8"/>
      <c r="D12" s="8"/>
    </row>
    <row r="13" spans="1:15" x14ac:dyDescent="0.25">
      <c r="C13" s="8"/>
      <c r="D13" s="8"/>
    </row>
    <row r="14" spans="1:15" x14ac:dyDescent="0.25">
      <c r="C14" s="8"/>
      <c r="D14" s="8"/>
    </row>
    <row r="15" spans="1:15" x14ac:dyDescent="0.25">
      <c r="C15" s="8"/>
      <c r="D15" s="8"/>
    </row>
    <row r="16" spans="1:15" x14ac:dyDescent="0.25">
      <c r="C16" s="8"/>
      <c r="D16" s="8"/>
    </row>
    <row r="17" spans="3:4" x14ac:dyDescent="0.25">
      <c r="C17" s="8"/>
      <c r="D17" s="8"/>
    </row>
    <row r="18" spans="3:4" x14ac:dyDescent="0.25">
      <c r="C18" s="8"/>
      <c r="D18" s="8"/>
    </row>
    <row r="19" spans="3:4" x14ac:dyDescent="0.25">
      <c r="C19" s="8"/>
      <c r="D19" s="8"/>
    </row>
    <row r="20" spans="3:4" x14ac:dyDescent="0.25">
      <c r="C20" s="8"/>
      <c r="D20" s="8"/>
    </row>
    <row r="21" spans="3:4" x14ac:dyDescent="0.25">
      <c r="C21" s="8"/>
      <c r="D21" s="8"/>
    </row>
  </sheetData>
  <mergeCells count="1">
    <mergeCell ref="B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workbookViewId="0">
      <selection activeCell="N15" sqref="N15"/>
    </sheetView>
  </sheetViews>
  <sheetFormatPr baseColWidth="10" defaultRowHeight="15" x14ac:dyDescent="0.25"/>
  <cols>
    <col min="1" max="1" width="2" bestFit="1" customWidth="1"/>
    <col min="2" max="2" width="18" bestFit="1" customWidth="1"/>
    <col min="3" max="3" width="25.140625" bestFit="1" customWidth="1"/>
    <col min="4" max="4" width="8.28515625" bestFit="1" customWidth="1"/>
    <col min="5" max="5" width="6.28515625" bestFit="1" customWidth="1"/>
    <col min="6" max="6" width="18.7109375" bestFit="1" customWidth="1"/>
    <col min="7" max="12" width="5.7109375" bestFit="1" customWidth="1"/>
    <col min="13" max="13" width="7.7109375" bestFit="1" customWidth="1"/>
    <col min="14" max="14" width="3" bestFit="1" customWidth="1"/>
    <col min="15" max="15" width="5" bestFit="1" customWidth="1"/>
    <col min="16" max="16" width="5.42578125" bestFit="1" customWidth="1"/>
  </cols>
  <sheetData>
    <row r="2" spans="1:16" ht="18.75" x14ac:dyDescent="0.3">
      <c r="B2" s="266" t="s">
        <v>48</v>
      </c>
      <c r="C2" s="266"/>
      <c r="D2" s="266"/>
      <c r="E2" s="266"/>
      <c r="F2" s="266"/>
      <c r="G2" s="266"/>
      <c r="H2" s="266"/>
      <c r="I2" s="266"/>
      <c r="J2" s="266"/>
    </row>
    <row r="4" spans="1:16" ht="15.75" thickBot="1" x14ac:dyDescent="0.3"/>
    <row r="5" spans="1:16" ht="15.75" thickBot="1" x14ac:dyDescent="0.3">
      <c r="A5" s="40"/>
      <c r="B5" s="40" t="s">
        <v>108</v>
      </c>
      <c r="C5" s="41" t="s">
        <v>109</v>
      </c>
      <c r="D5" s="42" t="s">
        <v>1</v>
      </c>
      <c r="E5" s="42" t="s">
        <v>88</v>
      </c>
      <c r="F5" s="43" t="s">
        <v>101</v>
      </c>
      <c r="G5" s="43" t="s">
        <v>102</v>
      </c>
      <c r="H5" s="43" t="s">
        <v>103</v>
      </c>
      <c r="I5" s="43" t="s">
        <v>104</v>
      </c>
      <c r="J5" s="43" t="s">
        <v>105</v>
      </c>
      <c r="K5" s="43" t="s">
        <v>106</v>
      </c>
      <c r="L5" s="43" t="s">
        <v>107</v>
      </c>
      <c r="M5" s="92" t="s">
        <v>173</v>
      </c>
      <c r="N5" s="91" t="s">
        <v>176</v>
      </c>
      <c r="O5" s="41" t="s">
        <v>175</v>
      </c>
      <c r="P5" s="47" t="s">
        <v>177</v>
      </c>
    </row>
    <row r="6" spans="1:16" x14ac:dyDescent="0.25">
      <c r="A6" s="58">
        <v>1</v>
      </c>
      <c r="B6" s="87" t="s">
        <v>147</v>
      </c>
      <c r="C6" s="32" t="s">
        <v>2</v>
      </c>
      <c r="D6" s="59" t="s">
        <v>169</v>
      </c>
      <c r="E6" s="32" t="s">
        <v>151</v>
      </c>
      <c r="F6" s="93" t="s">
        <v>152</v>
      </c>
      <c r="G6" s="32">
        <v>1</v>
      </c>
      <c r="H6" s="217">
        <v>2</v>
      </c>
      <c r="I6" s="32">
        <v>1</v>
      </c>
      <c r="J6" s="32">
        <v>1</v>
      </c>
      <c r="K6" s="238">
        <v>3</v>
      </c>
      <c r="L6" s="32"/>
      <c r="M6" s="67">
        <v>0</v>
      </c>
      <c r="N6" s="67">
        <f>SUM(G6:M6)</f>
        <v>8</v>
      </c>
      <c r="O6" s="241">
        <v>3</v>
      </c>
      <c r="P6" s="242">
        <f>+N6-O6</f>
        <v>5</v>
      </c>
    </row>
    <row r="7" spans="1:16" x14ac:dyDescent="0.25">
      <c r="A7" s="60">
        <v>2</v>
      </c>
      <c r="B7" s="3" t="s">
        <v>148</v>
      </c>
      <c r="C7" s="3" t="s">
        <v>4</v>
      </c>
      <c r="D7" s="3" t="s">
        <v>170</v>
      </c>
      <c r="E7" s="3" t="s">
        <v>151</v>
      </c>
      <c r="F7" s="49" t="s">
        <v>152</v>
      </c>
      <c r="G7" s="3">
        <v>3</v>
      </c>
      <c r="H7" s="218">
        <v>1</v>
      </c>
      <c r="I7" s="3">
        <v>2</v>
      </c>
      <c r="J7" s="239">
        <v>3</v>
      </c>
      <c r="K7" s="3">
        <v>1</v>
      </c>
      <c r="L7" s="3"/>
      <c r="M7" s="5">
        <v>0</v>
      </c>
      <c r="N7" s="5">
        <f>SUM(G7:M7)</f>
        <v>10</v>
      </c>
      <c r="O7" s="70">
        <v>3</v>
      </c>
      <c r="P7" s="243">
        <f>+N7-O7</f>
        <v>7</v>
      </c>
    </row>
    <row r="8" spans="1:16" x14ac:dyDescent="0.25">
      <c r="A8" s="60">
        <v>3</v>
      </c>
      <c r="B8" s="3" t="s">
        <v>149</v>
      </c>
      <c r="C8" s="3" t="s">
        <v>5</v>
      </c>
      <c r="D8" s="3" t="s">
        <v>171</v>
      </c>
      <c r="E8" s="3" t="s">
        <v>151</v>
      </c>
      <c r="F8" s="49" t="s">
        <v>152</v>
      </c>
      <c r="G8" s="3">
        <v>2</v>
      </c>
      <c r="H8" s="218">
        <v>3</v>
      </c>
      <c r="I8" s="239" t="s">
        <v>190</v>
      </c>
      <c r="J8" s="3">
        <v>2</v>
      </c>
      <c r="K8" s="3">
        <v>2</v>
      </c>
      <c r="L8" s="3"/>
      <c r="M8" s="5">
        <v>5</v>
      </c>
      <c r="N8" s="5">
        <f>SUM(G8:M8)</f>
        <v>14</v>
      </c>
      <c r="O8" s="70">
        <v>5</v>
      </c>
      <c r="P8" s="243">
        <f>+N8-O8</f>
        <v>9</v>
      </c>
    </row>
    <row r="9" spans="1:16" ht="15.75" thickBot="1" x14ac:dyDescent="0.3">
      <c r="A9" s="61">
        <v>4</v>
      </c>
      <c r="B9" s="33" t="s">
        <v>150</v>
      </c>
      <c r="C9" s="33" t="s">
        <v>6</v>
      </c>
      <c r="D9" s="33" t="s">
        <v>172</v>
      </c>
      <c r="E9" s="33" t="s">
        <v>151</v>
      </c>
      <c r="F9" s="94" t="s">
        <v>152</v>
      </c>
      <c r="G9" s="240" t="s">
        <v>167</v>
      </c>
      <c r="H9" s="160">
        <v>4</v>
      </c>
      <c r="I9" s="33">
        <v>4</v>
      </c>
      <c r="J9" s="33">
        <v>4</v>
      </c>
      <c r="K9" s="33">
        <v>4</v>
      </c>
      <c r="L9" s="33"/>
      <c r="M9" s="62">
        <v>5</v>
      </c>
      <c r="N9" s="62">
        <f>SUM(G9:M9)</f>
        <v>21</v>
      </c>
      <c r="O9" s="165">
        <v>5</v>
      </c>
      <c r="P9" s="244">
        <f>+N9-O9</f>
        <v>16</v>
      </c>
    </row>
    <row r="10" spans="1:16" x14ac:dyDescent="0.25">
      <c r="B10" s="8"/>
      <c r="C10" s="13"/>
      <c r="D10" s="13"/>
      <c r="E10" s="13"/>
      <c r="F10" s="13"/>
      <c r="G10" s="13"/>
      <c r="H10" s="14"/>
      <c r="I10" s="13"/>
      <c r="J10" s="13"/>
    </row>
    <row r="11" spans="1:16" x14ac:dyDescent="0.25">
      <c r="B11" s="8"/>
      <c r="C11" s="103" t="s">
        <v>182</v>
      </c>
      <c r="D11" s="104">
        <v>5</v>
      </c>
      <c r="E11" s="8"/>
      <c r="F11" s="8"/>
      <c r="G11" s="8"/>
      <c r="H11" s="15"/>
      <c r="I11" s="8"/>
      <c r="J11" s="8"/>
    </row>
    <row r="12" spans="1:16" x14ac:dyDescent="0.25">
      <c r="B12" s="8"/>
      <c r="C12" s="8"/>
      <c r="D12" s="104"/>
      <c r="E12" s="8"/>
      <c r="F12" s="68"/>
      <c r="G12" s="8"/>
      <c r="H12" s="15"/>
      <c r="I12" s="8"/>
      <c r="J12" s="8"/>
    </row>
    <row r="13" spans="1:16" x14ac:dyDescent="0.25">
      <c r="B13" s="8"/>
      <c r="C13" s="8"/>
      <c r="D13" s="8"/>
      <c r="E13" s="8"/>
      <c r="F13" s="68"/>
      <c r="G13" s="8"/>
      <c r="H13" s="15"/>
      <c r="I13" s="8"/>
      <c r="J13" s="8"/>
    </row>
    <row r="14" spans="1:16" x14ac:dyDescent="0.25">
      <c r="B14" s="8"/>
      <c r="C14" s="8"/>
      <c r="D14" s="8"/>
      <c r="E14" s="8"/>
      <c r="F14" s="68"/>
      <c r="G14" s="8"/>
      <c r="H14" s="15"/>
      <c r="I14" s="8"/>
      <c r="J14" s="8"/>
    </row>
    <row r="15" spans="1:16" x14ac:dyDescent="0.25">
      <c r="B15" s="8"/>
      <c r="C15" s="8"/>
      <c r="D15" s="8"/>
      <c r="E15" s="8"/>
      <c r="F15" s="68"/>
      <c r="G15" s="36"/>
      <c r="H15" s="15"/>
      <c r="I15" s="8"/>
      <c r="J15" s="8"/>
    </row>
    <row r="16" spans="1:16" x14ac:dyDescent="0.25">
      <c r="B16" s="8"/>
      <c r="C16" s="8"/>
      <c r="D16" s="8"/>
      <c r="E16" s="8"/>
      <c r="F16" s="8"/>
      <c r="G16" s="8"/>
      <c r="H16" s="15"/>
      <c r="I16" s="8"/>
      <c r="J16" s="8"/>
    </row>
    <row r="17" spans="2:10" x14ac:dyDescent="0.25">
      <c r="B17" s="8"/>
      <c r="C17" s="8"/>
      <c r="D17" s="8"/>
      <c r="E17" s="8"/>
      <c r="F17" s="8"/>
      <c r="G17" s="8"/>
      <c r="H17" s="15"/>
      <c r="I17" s="8"/>
      <c r="J17" s="8"/>
    </row>
    <row r="18" spans="2:10" x14ac:dyDescent="0.25">
      <c r="B18" s="8"/>
      <c r="C18" s="8"/>
      <c r="D18" s="8"/>
      <c r="E18" s="8"/>
      <c r="F18" s="8"/>
      <c r="G18" s="8"/>
      <c r="H18" s="15"/>
      <c r="I18" s="8"/>
      <c r="J18" s="8"/>
    </row>
    <row r="19" spans="2:10" x14ac:dyDescent="0.25">
      <c r="B19" s="8"/>
      <c r="C19" s="8"/>
      <c r="D19" s="8"/>
      <c r="E19" s="8"/>
      <c r="F19" s="8"/>
      <c r="G19" s="8"/>
      <c r="H19" s="15"/>
      <c r="I19" s="8"/>
      <c r="J19" s="8"/>
    </row>
    <row r="20" spans="2:10" x14ac:dyDescent="0.25">
      <c r="B20" s="8"/>
      <c r="C20" s="8"/>
      <c r="D20" s="8"/>
      <c r="E20" s="8"/>
      <c r="F20" s="8"/>
      <c r="G20" s="8"/>
      <c r="H20" s="15"/>
      <c r="I20" s="8"/>
      <c r="J20" s="8"/>
    </row>
    <row r="21" spans="2:10" x14ac:dyDescent="0.25">
      <c r="B21" s="8"/>
      <c r="C21" s="8"/>
      <c r="D21" s="8"/>
      <c r="E21" s="8"/>
      <c r="F21" s="8"/>
      <c r="G21" s="8"/>
      <c r="H21" s="8"/>
      <c r="I21" s="8"/>
      <c r="J21" s="8"/>
    </row>
    <row r="22" spans="2:10" x14ac:dyDescent="0.25">
      <c r="B22" s="8"/>
      <c r="C22" s="8"/>
      <c r="D22" s="8"/>
      <c r="E22" s="8"/>
      <c r="F22" s="8"/>
      <c r="G22" s="8"/>
      <c r="H22" s="8"/>
      <c r="I22" s="8"/>
      <c r="J22" s="8"/>
    </row>
  </sheetData>
  <sortState ref="A6:P9">
    <sortCondition ref="P6:P9"/>
  </sortState>
  <mergeCells count="1">
    <mergeCell ref="B2:J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"/>
  <sheetViews>
    <sheetView workbookViewId="0">
      <selection activeCell="E19" sqref="E19"/>
    </sheetView>
  </sheetViews>
  <sheetFormatPr baseColWidth="10" defaultRowHeight="15" x14ac:dyDescent="0.25"/>
  <cols>
    <col min="1" max="1" width="2" bestFit="1" customWidth="1"/>
    <col min="2" max="2" width="19.28515625" bestFit="1" customWidth="1"/>
    <col min="3" max="3" width="21" bestFit="1" customWidth="1"/>
    <col min="4" max="4" width="17.7109375" customWidth="1"/>
    <col min="5" max="5" width="15.140625" customWidth="1"/>
    <col min="6" max="6" width="14.85546875" customWidth="1"/>
    <col min="7" max="12" width="5.7109375" bestFit="1" customWidth="1"/>
    <col min="13" max="13" width="7.7109375" bestFit="1" customWidth="1"/>
    <col min="14" max="14" width="3" bestFit="1" customWidth="1"/>
    <col min="15" max="15" width="5" bestFit="1" customWidth="1"/>
    <col min="16" max="16" width="5.42578125" bestFit="1" customWidth="1"/>
  </cols>
  <sheetData>
    <row r="3" spans="1:16" ht="18.75" x14ac:dyDescent="0.3">
      <c r="B3" s="266" t="s">
        <v>72</v>
      </c>
      <c r="C3" s="266"/>
      <c r="D3" s="266"/>
      <c r="E3" s="266"/>
      <c r="F3" s="266"/>
      <c r="G3" s="266"/>
      <c r="H3" s="266"/>
      <c r="I3" s="266"/>
      <c r="J3" s="266"/>
    </row>
    <row r="5" spans="1:16" ht="15.75" thickBot="1" x14ac:dyDescent="0.3"/>
    <row r="6" spans="1:16" ht="15.75" thickBot="1" x14ac:dyDescent="0.3">
      <c r="A6" s="40"/>
      <c r="B6" s="40" t="s">
        <v>108</v>
      </c>
      <c r="C6" s="41" t="s">
        <v>109</v>
      </c>
      <c r="D6" s="42" t="s">
        <v>1</v>
      </c>
      <c r="E6" s="42" t="s">
        <v>88</v>
      </c>
      <c r="F6" s="43" t="s">
        <v>101</v>
      </c>
      <c r="G6" s="43" t="s">
        <v>102</v>
      </c>
      <c r="H6" s="43" t="s">
        <v>103</v>
      </c>
      <c r="I6" s="43" t="s">
        <v>104</v>
      </c>
      <c r="J6" s="43" t="s">
        <v>105</v>
      </c>
      <c r="K6" s="43" t="s">
        <v>106</v>
      </c>
      <c r="L6" s="43" t="s">
        <v>107</v>
      </c>
      <c r="M6" s="80" t="s">
        <v>173</v>
      </c>
      <c r="N6" s="41" t="s">
        <v>176</v>
      </c>
      <c r="O6" s="41" t="s">
        <v>175</v>
      </c>
      <c r="P6" s="47" t="s">
        <v>177</v>
      </c>
    </row>
    <row r="7" spans="1:16" x14ac:dyDescent="0.25">
      <c r="A7" s="63">
        <v>1</v>
      </c>
      <c r="B7" s="32" t="s">
        <v>155</v>
      </c>
      <c r="C7" s="32" t="s">
        <v>75</v>
      </c>
      <c r="D7" s="32">
        <v>488</v>
      </c>
      <c r="E7" s="32" t="s">
        <v>158</v>
      </c>
      <c r="F7" s="96" t="s">
        <v>160</v>
      </c>
      <c r="G7" s="238" t="s">
        <v>168</v>
      </c>
      <c r="H7" s="249">
        <v>1</v>
      </c>
      <c r="I7" s="249">
        <v>1</v>
      </c>
      <c r="J7" s="251">
        <v>1</v>
      </c>
      <c r="K7" s="28"/>
      <c r="L7" s="28"/>
      <c r="M7" s="67">
        <v>6</v>
      </c>
      <c r="N7" s="67">
        <f>SUM(G7:M7)</f>
        <v>9</v>
      </c>
      <c r="O7" s="241">
        <v>6</v>
      </c>
      <c r="P7" s="242">
        <f>+N7-O7</f>
        <v>3</v>
      </c>
    </row>
    <row r="8" spans="1:16" x14ac:dyDescent="0.25">
      <c r="A8" s="64">
        <v>2</v>
      </c>
      <c r="B8" s="3" t="s">
        <v>156</v>
      </c>
      <c r="C8" s="3" t="s">
        <v>77</v>
      </c>
      <c r="D8" s="3">
        <v>51</v>
      </c>
      <c r="E8" s="4" t="s">
        <v>158</v>
      </c>
      <c r="F8" s="9" t="s">
        <v>159</v>
      </c>
      <c r="G8" s="247" t="s">
        <v>168</v>
      </c>
      <c r="H8" s="250">
        <v>2</v>
      </c>
      <c r="I8" s="250">
        <v>2</v>
      </c>
      <c r="J8" s="252">
        <v>2</v>
      </c>
      <c r="K8" s="1"/>
      <c r="L8" s="1"/>
      <c r="M8" s="5">
        <v>6</v>
      </c>
      <c r="N8" s="5">
        <f>SUM(G8:M8)</f>
        <v>12</v>
      </c>
      <c r="O8" s="70">
        <v>6</v>
      </c>
      <c r="P8" s="243">
        <f>+N8-O8</f>
        <v>6</v>
      </c>
    </row>
    <row r="9" spans="1:16" x14ac:dyDescent="0.25">
      <c r="A9" s="64">
        <v>3</v>
      </c>
      <c r="B9" s="2" t="s">
        <v>153</v>
      </c>
      <c r="C9" s="3" t="s">
        <v>73</v>
      </c>
      <c r="D9" s="56">
        <v>970</v>
      </c>
      <c r="E9" s="4" t="s">
        <v>158</v>
      </c>
      <c r="F9" s="9" t="s">
        <v>159</v>
      </c>
      <c r="G9" s="247" t="s">
        <v>168</v>
      </c>
      <c r="H9" s="3" t="s">
        <v>168</v>
      </c>
      <c r="I9" s="3" t="s">
        <v>168</v>
      </c>
      <c r="J9" s="3" t="s">
        <v>168</v>
      </c>
      <c r="K9" s="1"/>
      <c r="L9" s="1"/>
      <c r="M9" s="5">
        <f>6*4</f>
        <v>24</v>
      </c>
      <c r="N9" s="5">
        <f>SUM(G9:M9)</f>
        <v>24</v>
      </c>
      <c r="O9" s="70">
        <v>6</v>
      </c>
      <c r="P9" s="243">
        <f>+N9-O9</f>
        <v>18</v>
      </c>
    </row>
    <row r="10" spans="1:16" x14ac:dyDescent="0.25">
      <c r="A10" s="64">
        <v>4</v>
      </c>
      <c r="B10" s="3" t="s">
        <v>154</v>
      </c>
      <c r="C10" s="3" t="s">
        <v>74</v>
      </c>
      <c r="D10" s="3">
        <v>404</v>
      </c>
      <c r="E10" s="4" t="s">
        <v>158</v>
      </c>
      <c r="F10" s="9" t="s">
        <v>160</v>
      </c>
      <c r="G10" s="247" t="s">
        <v>168</v>
      </c>
      <c r="H10" s="3" t="s">
        <v>168</v>
      </c>
      <c r="I10" s="3" t="s">
        <v>168</v>
      </c>
      <c r="J10" s="3" t="s">
        <v>168</v>
      </c>
      <c r="K10" s="1"/>
      <c r="L10" s="1"/>
      <c r="M10" s="5">
        <v>24</v>
      </c>
      <c r="N10" s="5">
        <f>SUM(G10:M10)</f>
        <v>24</v>
      </c>
      <c r="O10" s="70">
        <v>6</v>
      </c>
      <c r="P10" s="243">
        <f>+N10-O10</f>
        <v>18</v>
      </c>
    </row>
    <row r="11" spans="1:16" ht="15.75" thickBot="1" x14ac:dyDescent="0.3">
      <c r="A11" s="65">
        <v>5</v>
      </c>
      <c r="B11" s="31" t="s">
        <v>157</v>
      </c>
      <c r="C11" s="31" t="s">
        <v>78</v>
      </c>
      <c r="D11" s="31">
        <v>1001</v>
      </c>
      <c r="E11" s="97" t="s">
        <v>158</v>
      </c>
      <c r="F11" s="98" t="s">
        <v>161</v>
      </c>
      <c r="G11" s="248" t="s">
        <v>168</v>
      </c>
      <c r="H11" s="97" t="s">
        <v>168</v>
      </c>
      <c r="I11" s="97" t="s">
        <v>168</v>
      </c>
      <c r="J11" s="97" t="s">
        <v>168</v>
      </c>
      <c r="K11" s="31"/>
      <c r="L11" s="31"/>
      <c r="M11" s="62">
        <v>24</v>
      </c>
      <c r="N11" s="62">
        <f>SUM(G11:M11)</f>
        <v>24</v>
      </c>
      <c r="O11" s="165">
        <v>6</v>
      </c>
      <c r="P11" s="244">
        <f>+N11-O11</f>
        <v>18</v>
      </c>
    </row>
    <row r="13" spans="1:16" x14ac:dyDescent="0.25">
      <c r="C13" s="99" t="s">
        <v>174</v>
      </c>
      <c r="D13" s="35">
        <v>6</v>
      </c>
    </row>
  </sheetData>
  <sortState ref="B7:P11">
    <sortCondition ref="P7:P11"/>
  </sortState>
  <mergeCells count="1">
    <mergeCell ref="B3:J3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LÁSER</vt:lpstr>
      <vt:lpstr>PIRATAS</vt:lpstr>
      <vt:lpstr>SUNFISH</vt:lpstr>
      <vt:lpstr>SNIPE</vt:lpstr>
      <vt:lpstr>29ER</vt:lpstr>
      <vt:lpstr>TECHNO 293</vt:lpstr>
      <vt:lpstr>HANSA</vt:lpstr>
      <vt:lpstr>VAGABUNDOS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pc</cp:lastModifiedBy>
  <cp:lastPrinted>2019-11-29T16:26:52Z</cp:lastPrinted>
  <dcterms:created xsi:type="dcterms:W3CDTF">2019-09-04T20:50:08Z</dcterms:created>
  <dcterms:modified xsi:type="dcterms:W3CDTF">2019-12-02T14:31:28Z</dcterms:modified>
</cp:coreProperties>
</file>